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ohama56/Financial Model Template/Financial models/"/>
    </mc:Choice>
  </mc:AlternateContent>
  <xr:revisionPtr revIDLastSave="0" documentId="8_{9A365FA8-D1A7-0C46-A10E-066E55C80A32}" xr6:coauthVersionLast="47" xr6:coauthVersionMax="47" xr10:uidLastSave="{00000000-0000-0000-0000-000000000000}"/>
  <bookViews>
    <workbookView xWindow="-38240" yWindow="-28140" windowWidth="39680" windowHeight="27980" activeTab="4" xr2:uid="{C541659F-1B37-7647-A9E2-10DDF0FFEAD8}"/>
  </bookViews>
  <sheets>
    <sheet name="Gordon Growth Model" sheetId="1" r:id="rId1"/>
    <sheet name="EPS Comparison - Visual" sheetId="2" r:id="rId2"/>
    <sheet name="Growth Persistence Decay " sheetId="3" r:id="rId3"/>
    <sheet name="PV VS EPS" sheetId="4" r:id="rId4"/>
    <sheet name="Growth Decay From Persistence" sheetId="6" r:id="rId5"/>
  </sheets>
  <definedNames>
    <definedName name="_xlchart.v1.0" hidden="1">'Gordon Growth Model'!$M$10:$M$57</definedName>
    <definedName name="_xlchart.v1.1" hidden="1">'Gordon Growth Model'!$Q$10:$Q$56</definedName>
    <definedName name="_xlchart.v1.10" hidden="1">'Gordon Growth Model'!$S$10:$S$56</definedName>
    <definedName name="_xlchart.v1.11" hidden="1">'Gordon Growth Model'!$T$10:$T$56</definedName>
    <definedName name="_xlchart.v1.12" hidden="1">'Gordon Growth Model'!$T$9</definedName>
    <definedName name="_xlchart.v1.13" hidden="1">'Gordon Growth Model'!$S$10:$S$56</definedName>
    <definedName name="_xlchart.v1.14" hidden="1">'Gordon Growth Model'!$T$10:$T$56</definedName>
    <definedName name="_xlchart.v1.15" hidden="1">'Gordon Growth Model'!$T$9</definedName>
    <definedName name="_xlchart.v1.16" hidden="1">'Gordon Growth Model'!$S$10:$S$56</definedName>
    <definedName name="_xlchart.v1.17" hidden="1">'Gordon Growth Model'!$T$10:$T$56</definedName>
    <definedName name="_xlchart.v1.18" hidden="1">'Gordon Growth Model'!$T$9</definedName>
    <definedName name="_xlchart.v1.19" hidden="1">'Gordon Growth Model'!$S$10:$S$56</definedName>
    <definedName name="_xlchart.v1.2" hidden="1">'Gordon Growth Model'!$M$10:$M$57</definedName>
    <definedName name="_xlchart.v1.20" hidden="1">'Gordon Growth Model'!$T$10:$T$56</definedName>
    <definedName name="_xlchart.v1.21" hidden="1">'Gordon Growth Model'!$T$9</definedName>
    <definedName name="_xlchart.v1.22" hidden="1">'Gordon Growth Model'!$S$10:$S$56</definedName>
    <definedName name="_xlchart.v1.23" hidden="1">'Gordon Growth Model'!$T$10:$T$56</definedName>
    <definedName name="_xlchart.v1.24" hidden="1">'Gordon Growth Model'!$T$9</definedName>
    <definedName name="_xlchart.v1.3" hidden="1">'Gordon Growth Model'!$Q$10:$Q$56</definedName>
    <definedName name="_xlchart.v1.4" hidden="1">'Gordon Growth Model'!$S$10:$S$56</definedName>
    <definedName name="_xlchart.v1.5" hidden="1">'Gordon Growth Model'!$T$10:$T$56</definedName>
    <definedName name="_xlchart.v1.6" hidden="1">'Gordon Growth Model'!$T$9</definedName>
    <definedName name="_xlchart.v1.7" hidden="1">'Gordon Growth Model'!$S$10:$S$56</definedName>
    <definedName name="_xlchart.v1.8" hidden="1">'Gordon Growth Model'!$T$10:$T$56</definedName>
    <definedName name="_xlchart.v1.9" hidden="1">'Gordon Growth Model'!$T$9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4" i="1"/>
  <c r="M15" i="1"/>
  <c r="M22" i="1"/>
  <c r="M23" i="1"/>
  <c r="M30" i="1"/>
  <c r="M31" i="1"/>
  <c r="M38" i="1"/>
  <c r="M39" i="1"/>
  <c r="M46" i="1"/>
  <c r="M47" i="1"/>
  <c r="M54" i="1"/>
  <c r="M55" i="1"/>
  <c r="Q10" i="1"/>
  <c r="P10" i="1"/>
  <c r="L10" i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T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10" i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M57" i="1" s="1"/>
  <c r="D27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I16" i="1"/>
  <c r="H16" i="1"/>
  <c r="G16" i="1"/>
  <c r="F16" i="1"/>
  <c r="C16" i="1"/>
  <c r="D10" i="1"/>
  <c r="M49" i="1" l="1"/>
  <c r="M41" i="1"/>
  <c r="M33" i="1"/>
  <c r="M25" i="1"/>
  <c r="M17" i="1"/>
  <c r="M56" i="1"/>
  <c r="M48" i="1"/>
  <c r="M40" i="1"/>
  <c r="M32" i="1"/>
  <c r="M24" i="1"/>
  <c r="M16" i="1"/>
  <c r="M53" i="1"/>
  <c r="M45" i="1"/>
  <c r="M37" i="1"/>
  <c r="M29" i="1"/>
  <c r="M21" i="1"/>
  <c r="M52" i="1"/>
  <c r="M44" i="1"/>
  <c r="M36" i="1"/>
  <c r="M28" i="1"/>
  <c r="M20" i="1"/>
  <c r="M12" i="1"/>
  <c r="M51" i="1"/>
  <c r="M43" i="1"/>
  <c r="M35" i="1"/>
  <c r="M27" i="1"/>
  <c r="M19" i="1"/>
  <c r="M11" i="1"/>
  <c r="M50" i="1"/>
  <c r="M42" i="1"/>
  <c r="M34" i="1"/>
  <c r="M26" i="1"/>
  <c r="M18" i="1"/>
  <c r="M10" i="1"/>
  <c r="P11" i="1"/>
  <c r="T11" i="1" s="1"/>
  <c r="I17" i="1"/>
  <c r="P12" i="1" l="1"/>
  <c r="Q11" i="1"/>
  <c r="T12" i="1"/>
  <c r="G18" i="1"/>
  <c r="F19" i="1"/>
  <c r="I18" i="1"/>
  <c r="P13" i="1" l="1"/>
  <c r="Q12" i="1"/>
  <c r="D16" i="1"/>
  <c r="C17" i="1"/>
  <c r="I19" i="1"/>
  <c r="F20" i="1"/>
  <c r="G19" i="1"/>
  <c r="P14" i="1" l="1"/>
  <c r="Q13" i="1"/>
  <c r="T13" i="1"/>
  <c r="C18" i="1"/>
  <c r="D17" i="1"/>
  <c r="I20" i="1"/>
  <c r="G20" i="1"/>
  <c r="F21" i="1"/>
  <c r="P15" i="1" l="1"/>
  <c r="Q14" i="1"/>
  <c r="T14" i="1"/>
  <c r="C19" i="1"/>
  <c r="D18" i="1"/>
  <c r="I21" i="1"/>
  <c r="G21" i="1"/>
  <c r="F22" i="1"/>
  <c r="P16" i="1" l="1"/>
  <c r="Q15" i="1"/>
  <c r="F17" i="1"/>
  <c r="G17" i="1" s="1"/>
  <c r="C20" i="1"/>
  <c r="D19" i="1"/>
  <c r="I22" i="1"/>
  <c r="F23" i="1"/>
  <c r="G22" i="1"/>
  <c r="P17" i="1" l="1"/>
  <c r="Q16" i="1"/>
  <c r="F18" i="1"/>
  <c r="C21" i="1"/>
  <c r="D20" i="1"/>
  <c r="F24" i="1"/>
  <c r="G23" i="1"/>
  <c r="I23" i="1"/>
  <c r="P18" i="1" l="1"/>
  <c r="Q17" i="1"/>
  <c r="C22" i="1"/>
  <c r="D21" i="1"/>
  <c r="F25" i="1"/>
  <c r="G24" i="1"/>
  <c r="I24" i="1"/>
  <c r="P19" i="1" l="1"/>
  <c r="Q18" i="1"/>
  <c r="C23" i="1"/>
  <c r="D22" i="1"/>
  <c r="G25" i="1"/>
  <c r="F26" i="1"/>
  <c r="I25" i="1"/>
  <c r="P20" i="1" l="1"/>
  <c r="Q19" i="1"/>
  <c r="T19" i="1"/>
  <c r="C24" i="1"/>
  <c r="D23" i="1"/>
  <c r="G26" i="1"/>
  <c r="F27" i="1"/>
  <c r="I26" i="1"/>
  <c r="P21" i="1" l="1"/>
  <c r="Q20" i="1"/>
  <c r="T20" i="1"/>
  <c r="C25" i="1"/>
  <c r="D24" i="1"/>
  <c r="I27" i="1"/>
  <c r="G27" i="1"/>
  <c r="F28" i="1"/>
  <c r="P22" i="1" l="1"/>
  <c r="Q21" i="1"/>
  <c r="T21" i="1"/>
  <c r="D25" i="1"/>
  <c r="C26" i="1"/>
  <c r="I28" i="1"/>
  <c r="G28" i="1"/>
  <c r="F29" i="1"/>
  <c r="P23" i="1" l="1"/>
  <c r="Q22" i="1"/>
  <c r="T22" i="1"/>
  <c r="D26" i="1"/>
  <c r="C27" i="1"/>
  <c r="I29" i="1"/>
  <c r="F30" i="1"/>
  <c r="G29" i="1"/>
  <c r="P24" i="1" l="1"/>
  <c r="Q23" i="1"/>
  <c r="T23" i="1"/>
  <c r="C28" i="1"/>
  <c r="D27" i="1"/>
  <c r="I30" i="1"/>
  <c r="F31" i="1"/>
  <c r="G30" i="1"/>
  <c r="P25" i="1" l="1"/>
  <c r="Q24" i="1"/>
  <c r="T24" i="1"/>
  <c r="C29" i="1"/>
  <c r="D28" i="1"/>
  <c r="F32" i="1"/>
  <c r="G31" i="1"/>
  <c r="I31" i="1"/>
  <c r="P26" i="1" l="1"/>
  <c r="Q25" i="1"/>
  <c r="T25" i="1"/>
  <c r="D29" i="1"/>
  <c r="C30" i="1"/>
  <c r="F33" i="1"/>
  <c r="G32" i="1"/>
  <c r="I32" i="1"/>
  <c r="P27" i="1" l="1"/>
  <c r="Q26" i="1"/>
  <c r="T26" i="1"/>
  <c r="C31" i="1"/>
  <c r="D30" i="1"/>
  <c r="G33" i="1"/>
  <c r="F34" i="1"/>
  <c r="I33" i="1"/>
  <c r="P28" i="1" l="1"/>
  <c r="Q27" i="1"/>
  <c r="T27" i="1"/>
  <c r="D31" i="1"/>
  <c r="C32" i="1"/>
  <c r="G34" i="1"/>
  <c r="F35" i="1"/>
  <c r="I34" i="1"/>
  <c r="P29" i="1" l="1"/>
  <c r="Q28" i="1"/>
  <c r="T28" i="1"/>
  <c r="D32" i="1"/>
  <c r="C33" i="1"/>
  <c r="I35" i="1"/>
  <c r="G35" i="1"/>
  <c r="F36" i="1"/>
  <c r="P30" i="1" l="1"/>
  <c r="Q29" i="1"/>
  <c r="T29" i="1"/>
  <c r="D33" i="1"/>
  <c r="C34" i="1"/>
  <c r="I36" i="1"/>
  <c r="G36" i="1"/>
  <c r="F37" i="1"/>
  <c r="P31" i="1" l="1"/>
  <c r="Q30" i="1"/>
  <c r="T30" i="1"/>
  <c r="D34" i="1"/>
  <c r="C35" i="1"/>
  <c r="G37" i="1"/>
  <c r="I37" i="1"/>
  <c r="F38" i="1"/>
  <c r="P32" i="1" l="1"/>
  <c r="Q31" i="1"/>
  <c r="T31" i="1"/>
  <c r="C36" i="1"/>
  <c r="D35" i="1"/>
  <c r="I38" i="1"/>
  <c r="F39" i="1"/>
  <c r="G38" i="1"/>
  <c r="P33" i="1" l="1"/>
  <c r="Q32" i="1"/>
  <c r="T32" i="1"/>
  <c r="C37" i="1"/>
  <c r="D36" i="1"/>
  <c r="F40" i="1"/>
  <c r="I39" i="1"/>
  <c r="G39" i="1"/>
  <c r="P34" i="1" l="1"/>
  <c r="Q33" i="1"/>
  <c r="T33" i="1"/>
  <c r="C38" i="1"/>
  <c r="D37" i="1"/>
  <c r="F41" i="1"/>
  <c r="G40" i="1"/>
  <c r="I40" i="1"/>
  <c r="P35" i="1" l="1"/>
  <c r="Q34" i="1"/>
  <c r="T34" i="1"/>
  <c r="C39" i="1"/>
  <c r="D38" i="1"/>
  <c r="G41" i="1"/>
  <c r="F42" i="1"/>
  <c r="I41" i="1"/>
  <c r="P36" i="1" l="1"/>
  <c r="Q35" i="1"/>
  <c r="T35" i="1"/>
  <c r="C40" i="1"/>
  <c r="D39" i="1"/>
  <c r="G42" i="1"/>
  <c r="F43" i="1"/>
  <c r="I42" i="1"/>
  <c r="P37" i="1" l="1"/>
  <c r="Q36" i="1"/>
  <c r="T36" i="1"/>
  <c r="D40" i="1"/>
  <c r="C41" i="1"/>
  <c r="I43" i="1"/>
  <c r="G43" i="1"/>
  <c r="F44" i="1"/>
  <c r="P38" i="1" l="1"/>
  <c r="Q37" i="1"/>
  <c r="T37" i="1"/>
  <c r="C42" i="1"/>
  <c r="D41" i="1"/>
  <c r="I44" i="1"/>
  <c r="G44" i="1"/>
  <c r="F45" i="1"/>
  <c r="P39" i="1" l="1"/>
  <c r="Q38" i="1"/>
  <c r="T38" i="1"/>
  <c r="D42" i="1"/>
  <c r="C43" i="1"/>
  <c r="G45" i="1"/>
  <c r="I45" i="1"/>
  <c r="F46" i="1"/>
  <c r="P40" i="1" l="1"/>
  <c r="Q39" i="1"/>
  <c r="T39" i="1"/>
  <c r="D43" i="1"/>
  <c r="C44" i="1"/>
  <c r="I46" i="1"/>
  <c r="F47" i="1"/>
  <c r="G46" i="1"/>
  <c r="P41" i="1" l="1"/>
  <c r="Q40" i="1"/>
  <c r="T40" i="1"/>
  <c r="C45" i="1"/>
  <c r="D44" i="1"/>
  <c r="F48" i="1"/>
  <c r="G47" i="1"/>
  <c r="I47" i="1"/>
  <c r="P42" i="1" l="1"/>
  <c r="Q41" i="1"/>
  <c r="T41" i="1"/>
  <c r="C46" i="1"/>
  <c r="D45" i="1"/>
  <c r="F49" i="1"/>
  <c r="I48" i="1"/>
  <c r="G48" i="1"/>
  <c r="P43" i="1" l="1"/>
  <c r="Q42" i="1"/>
  <c r="T42" i="1"/>
  <c r="C47" i="1"/>
  <c r="D46" i="1"/>
  <c r="G49" i="1"/>
  <c r="F50" i="1"/>
  <c r="I49" i="1"/>
  <c r="P44" i="1" l="1"/>
  <c r="Q43" i="1"/>
  <c r="T43" i="1"/>
  <c r="D47" i="1"/>
  <c r="C48" i="1"/>
  <c r="G50" i="1"/>
  <c r="F51" i="1"/>
  <c r="I50" i="1"/>
  <c r="P45" i="1" l="1"/>
  <c r="Q44" i="1"/>
  <c r="T44" i="1"/>
  <c r="D48" i="1"/>
  <c r="C49" i="1"/>
  <c r="I51" i="1"/>
  <c r="G51" i="1"/>
  <c r="F52" i="1"/>
  <c r="P46" i="1" l="1"/>
  <c r="Q45" i="1"/>
  <c r="T45" i="1"/>
  <c r="D49" i="1"/>
  <c r="C50" i="1"/>
  <c r="I52" i="1"/>
  <c r="G52" i="1"/>
  <c r="F53" i="1"/>
  <c r="P47" i="1" l="1"/>
  <c r="Q46" i="1"/>
  <c r="T46" i="1"/>
  <c r="C51" i="1"/>
  <c r="D50" i="1"/>
  <c r="I53" i="1"/>
  <c r="F54" i="1"/>
  <c r="G53" i="1"/>
  <c r="P48" i="1" l="1"/>
  <c r="Q47" i="1"/>
  <c r="T47" i="1"/>
  <c r="D51" i="1"/>
  <c r="C52" i="1"/>
  <c r="G54" i="1"/>
  <c r="I54" i="1"/>
  <c r="F55" i="1"/>
  <c r="P49" i="1" l="1"/>
  <c r="Q48" i="1"/>
  <c r="T48" i="1"/>
  <c r="D52" i="1"/>
  <c r="C53" i="1"/>
  <c r="F56" i="1"/>
  <c r="I55" i="1"/>
  <c r="G55" i="1"/>
  <c r="P50" i="1" l="1"/>
  <c r="Q49" i="1"/>
  <c r="T49" i="1"/>
  <c r="D53" i="1"/>
  <c r="C54" i="1"/>
  <c r="F57" i="1"/>
  <c r="I56" i="1"/>
  <c r="G56" i="1"/>
  <c r="D58" i="1"/>
  <c r="P51" i="1" l="1"/>
  <c r="Q50" i="1"/>
  <c r="T50" i="1"/>
  <c r="C55" i="1"/>
  <c r="D54" i="1"/>
  <c r="G57" i="1"/>
  <c r="F58" i="1"/>
  <c r="I57" i="1"/>
  <c r="P52" i="1" l="1"/>
  <c r="Q51" i="1"/>
  <c r="T51" i="1"/>
  <c r="D55" i="1"/>
  <c r="C56" i="1"/>
  <c r="G58" i="1"/>
  <c r="I58" i="1"/>
  <c r="P53" i="1" l="1"/>
  <c r="Q52" i="1"/>
  <c r="T52" i="1"/>
  <c r="D56" i="1"/>
  <c r="C57" i="1"/>
  <c r="P54" i="1" l="1"/>
  <c r="Q53" i="1"/>
  <c r="T53" i="1"/>
  <c r="D28" i="1"/>
  <c r="C58" i="1"/>
  <c r="D57" i="1"/>
  <c r="P55" i="1" l="1"/>
  <c r="Q54" i="1"/>
  <c r="T54" i="1"/>
  <c r="P56" i="1" l="1"/>
  <c r="Q56" i="1" s="1"/>
  <c r="Q55" i="1"/>
  <c r="T55" i="1"/>
  <c r="T56" i="1"/>
  <c r="D12" i="1"/>
  <c r="T15" i="1" l="1"/>
  <c r="T16" i="1"/>
  <c r="T17" i="1"/>
  <c r="D29" i="1"/>
  <c r="D11" i="1" s="1"/>
  <c r="T18" i="1"/>
</calcChain>
</file>

<file path=xl/sharedStrings.xml><?xml version="1.0" encoding="utf-8"?>
<sst xmlns="http://schemas.openxmlformats.org/spreadsheetml/2006/main" count="51" uniqueCount="23">
  <si>
    <t>EPS</t>
  </si>
  <si>
    <t>Enter most recent EPS here.</t>
  </si>
  <si>
    <t>r</t>
  </si>
  <si>
    <t>Enter discount rate here.</t>
  </si>
  <si>
    <t>g</t>
  </si>
  <si>
    <t>Enter growth rate here.</t>
  </si>
  <si>
    <t>Persistence Rate</t>
  </si>
  <si>
    <t>Enter persistence rate here, between 0 and 1. 0.75 means that the growth rate in one year is 75% of the growth rate in the prior year.</t>
  </si>
  <si>
    <t>1 / (r - g)</t>
  </si>
  <si>
    <t>Fully persistent growth (not meaningful unless r &gt; g)</t>
  </si>
  <si>
    <t>NPV</t>
  </si>
  <si>
    <t>With persistence &lt; 1</t>
  </si>
  <si>
    <t>Set A</t>
  </si>
  <si>
    <t>Set B</t>
  </si>
  <si>
    <t>Year</t>
  </si>
  <si>
    <t>PV</t>
  </si>
  <si>
    <t>Persistence</t>
  </si>
  <si>
    <t>Growth</t>
  </si>
  <si>
    <t>MODEL INPUTS</t>
  </si>
  <si>
    <t>MODEL OUTPUT</t>
  </si>
  <si>
    <t>Set A - Earnings Projection</t>
  </si>
  <si>
    <t>Set B - Earnings Projection</t>
  </si>
  <si>
    <t xml:space="preserve">Growth Persistence Schedule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</si>
</sst>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sz val="14"/>
      <color theme="0"/>
      <name val="Times New Roman"/>
      <family val="1"/>
    </font>
    <font>
      <sz val="14"/>
      <color theme="1"/>
      <name val="Times New Roman"/>
      <family val="1"/>
    </font>
    <font>
      <sz val="16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8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theme="0" tint="-0.499984740745262"/>
      <name val="Times New Roman"/>
      <family val="1"/>
    </font>
    <font>
      <sz val="14"/>
      <color theme="0" tint="-0.499984740745262"/>
      <name val="Times New Roman"/>
      <family val="1"/>
    </font>
    <font>
      <i/>
      <sz val="14"/>
      <color theme="0" tint="-0.49998474074526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86AD3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medium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3" borderId="1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Border="1" applyAlignment="1">
      <alignment vertical="center" wrapText="1"/>
    </xf>
    <xf numFmtId="0" fontId="3" fillId="5" borderId="4" xfId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5" borderId="9" xfId="1" applyFont="1" applyFill="1" applyBorder="1" applyAlignment="1">
      <alignment horizontal="center" vertical="center"/>
    </xf>
    <xf numFmtId="0" fontId="3" fillId="5" borderId="10" xfId="1" applyFont="1" applyFill="1" applyBorder="1" applyAlignment="1">
      <alignment horizontal="center" vertical="center"/>
    </xf>
    <xf numFmtId="0" fontId="9" fillId="0" borderId="19" xfId="1" applyFont="1" applyBorder="1" applyAlignment="1">
      <alignment horizontal="left" vertical="center" wrapText="1"/>
    </xf>
    <xf numFmtId="0" fontId="2" fillId="7" borderId="14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2" fillId="7" borderId="15" xfId="0" applyFont="1" applyFill="1" applyBorder="1" applyAlignment="1">
      <alignment vertical="center"/>
    </xf>
    <xf numFmtId="0" fontId="6" fillId="7" borderId="14" xfId="1" applyFont="1" applyFill="1" applyBorder="1" applyAlignment="1">
      <alignment vertical="center"/>
    </xf>
    <xf numFmtId="0" fontId="9" fillId="7" borderId="0" xfId="1" applyFont="1" applyFill="1" applyBorder="1" applyAlignment="1">
      <alignment vertical="center"/>
    </xf>
    <xf numFmtId="0" fontId="9" fillId="7" borderId="15" xfId="1" applyFon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9" fillId="7" borderId="0" xfId="1" applyFont="1" applyFill="1" applyBorder="1" applyAlignment="1">
      <alignment vertical="center" wrapText="1"/>
    </xf>
    <xf numFmtId="0" fontId="10" fillId="7" borderId="0" xfId="1" applyFont="1" applyFill="1" applyBorder="1" applyAlignment="1">
      <alignment horizontal="left" vertical="center"/>
    </xf>
    <xf numFmtId="0" fontId="4" fillId="7" borderId="0" xfId="1" applyFont="1" applyFill="1" applyBorder="1" applyAlignment="1">
      <alignment horizontal="left" vertical="center"/>
    </xf>
    <xf numFmtId="0" fontId="4" fillId="7" borderId="0" xfId="1" applyFont="1" applyFill="1" applyBorder="1" applyAlignment="1">
      <alignment vertical="center"/>
    </xf>
    <xf numFmtId="0" fontId="2" fillId="7" borderId="16" xfId="0" applyFont="1" applyFill="1" applyBorder="1" applyAlignment="1">
      <alignment vertical="center"/>
    </xf>
    <xf numFmtId="0" fontId="12" fillId="7" borderId="0" xfId="0" applyFont="1" applyFill="1" applyBorder="1" applyAlignment="1">
      <alignment vertical="center"/>
    </xf>
    <xf numFmtId="0" fontId="12" fillId="7" borderId="15" xfId="0" applyFont="1" applyFill="1" applyBorder="1" applyAlignment="1">
      <alignment vertical="center"/>
    </xf>
    <xf numFmtId="0" fontId="12" fillId="7" borderId="17" xfId="0" applyFont="1" applyFill="1" applyBorder="1" applyAlignment="1">
      <alignment vertical="center"/>
    </xf>
    <xf numFmtId="0" fontId="12" fillId="7" borderId="18" xfId="0" applyFont="1" applyFill="1" applyBorder="1" applyAlignment="1">
      <alignment vertical="center"/>
    </xf>
    <xf numFmtId="0" fontId="12" fillId="7" borderId="11" xfId="0" applyFont="1" applyFill="1" applyBorder="1" applyAlignment="1">
      <alignment vertical="center"/>
    </xf>
    <xf numFmtId="0" fontId="12" fillId="7" borderId="14" xfId="0" applyFont="1" applyFill="1" applyBorder="1" applyAlignment="1">
      <alignment vertical="center"/>
    </xf>
    <xf numFmtId="0" fontId="12" fillId="7" borderId="12" xfId="0" applyFont="1" applyFill="1" applyBorder="1" applyAlignment="1">
      <alignment vertical="center"/>
    </xf>
    <xf numFmtId="0" fontId="12" fillId="7" borderId="13" xfId="0" applyFont="1" applyFill="1" applyBorder="1" applyAlignment="1">
      <alignment vertical="center"/>
    </xf>
    <xf numFmtId="0" fontId="13" fillId="7" borderId="0" xfId="0" applyFont="1" applyFill="1" applyBorder="1" applyAlignment="1">
      <alignment horizontal="center" vertical="center"/>
    </xf>
    <xf numFmtId="0" fontId="14" fillId="7" borderId="0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0" fillId="2" borderId="0" xfId="0" applyFill="1"/>
  </cellXfs>
  <cellStyles count="2">
    <cellStyle name="Normal" xfId="0" builtinId="0"/>
    <cellStyle name="Normal 3" xfId="1" xr:uid="{29C8AE28-D23A-254A-8EBE-DD7E82F7C0EB}"/>
  </cellStyles>
  <dxfs count="0"/>
  <tableStyles count="0" defaultTableStyle="TableStyleMedium2" defaultPivotStyle="PivotStyleLight16"/>
  <colors>
    <mruColors>
      <color rgb="FFD6D600"/>
      <color rgb="FFC0C100"/>
      <color rgb="FFC86A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latin typeface="Times New Roman" panose="02020603050405020304" pitchFamily="18" charset="0"/>
                <a:ea typeface="Tahoma" panose="020B0604030504040204" pitchFamily="34" charset="0"/>
                <a:cs typeface="Times New Roman" panose="02020603050405020304" pitchFamily="18" charset="0"/>
              </a:rPr>
              <a:t>Set A- Projected EPS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607527699453613E-2"/>
          <c:y val="6.5224937584021508E-2"/>
          <c:w val="0.90904774718910519"/>
          <c:h val="0.86079388323410788"/>
        </c:manualLayout>
      </c:layout>
      <c:lineChart>
        <c:grouping val="standard"/>
        <c:varyColors val="0"/>
        <c:ser>
          <c:idx val="1"/>
          <c:order val="0"/>
          <c:tx>
            <c:strRef>
              <c:f>'Gordon Growth Model'!$L$9</c:f>
              <c:strCache>
                <c:ptCount val="1"/>
                <c:pt idx="0">
                  <c:v>EPS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2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'Gordon Growth Model'!$L$10:$L$57</c:f>
              <c:numCache>
                <c:formatCode>General</c:formatCode>
                <c:ptCount val="48"/>
                <c:pt idx="0">
                  <c:v>1.1499999999999999</c:v>
                </c:pt>
                <c:pt idx="1">
                  <c:v>1.3224999999999998</c:v>
                </c:pt>
                <c:pt idx="2">
                  <c:v>1.5208749999999995</c:v>
                </c:pt>
                <c:pt idx="3">
                  <c:v>1.7490062499999994</c:v>
                </c:pt>
                <c:pt idx="4">
                  <c:v>2.0113571874999994</c:v>
                </c:pt>
                <c:pt idx="5">
                  <c:v>2.3130607656249991</c:v>
                </c:pt>
                <c:pt idx="6">
                  <c:v>2.6600198804687487</c:v>
                </c:pt>
                <c:pt idx="7">
                  <c:v>3.0590228625390607</c:v>
                </c:pt>
                <c:pt idx="8">
                  <c:v>3.5178762919199196</c:v>
                </c:pt>
                <c:pt idx="9">
                  <c:v>4.0455577357079076</c:v>
                </c:pt>
                <c:pt idx="10">
                  <c:v>4.6523913960640932</c:v>
                </c:pt>
                <c:pt idx="11">
                  <c:v>5.3502501054737071</c:v>
                </c:pt>
                <c:pt idx="12">
                  <c:v>6.1527876212947623</c:v>
                </c:pt>
                <c:pt idx="13">
                  <c:v>7.0757057644889763</c:v>
                </c:pt>
                <c:pt idx="14">
                  <c:v>8.1370616291623215</c:v>
                </c:pt>
                <c:pt idx="15">
                  <c:v>9.3576208735366695</c:v>
                </c:pt>
                <c:pt idx="16">
                  <c:v>10.761264004567169</c:v>
                </c:pt>
                <c:pt idx="17">
                  <c:v>12.375453605252243</c:v>
                </c:pt>
                <c:pt idx="18">
                  <c:v>14.231771646040078</c:v>
                </c:pt>
                <c:pt idx="19">
                  <c:v>16.366537392946089</c:v>
                </c:pt>
                <c:pt idx="20">
                  <c:v>18.821518001888002</c:v>
                </c:pt>
                <c:pt idx="21">
                  <c:v>21.6447457021712</c:v>
                </c:pt>
                <c:pt idx="22">
                  <c:v>24.891457557496878</c:v>
                </c:pt>
                <c:pt idx="23">
                  <c:v>28.625176191121408</c:v>
                </c:pt>
                <c:pt idx="24">
                  <c:v>32.918952619789614</c:v>
                </c:pt>
                <c:pt idx="25">
                  <c:v>37.856795512758055</c:v>
                </c:pt>
                <c:pt idx="26">
                  <c:v>43.535314839671763</c:v>
                </c:pt>
                <c:pt idx="27">
                  <c:v>50.065612065622524</c:v>
                </c:pt>
                <c:pt idx="28">
                  <c:v>57.575453875465897</c:v>
                </c:pt>
                <c:pt idx="29">
                  <c:v>66.211771956785782</c:v>
                </c:pt>
                <c:pt idx="30">
                  <c:v>76.143537750303636</c:v>
                </c:pt>
                <c:pt idx="31">
                  <c:v>87.565068412849172</c:v>
                </c:pt>
                <c:pt idx="32">
                  <c:v>100.69982867477654</c:v>
                </c:pt>
                <c:pt idx="33">
                  <c:v>115.80480297599301</c:v>
                </c:pt>
                <c:pt idx="34">
                  <c:v>133.17552342239196</c:v>
                </c:pt>
                <c:pt idx="35">
                  <c:v>153.15185193575076</c:v>
                </c:pt>
                <c:pt idx="36">
                  <c:v>176.12462972611337</c:v>
                </c:pt>
                <c:pt idx="37">
                  <c:v>202.54332418503037</c:v>
                </c:pt>
                <c:pt idx="38">
                  <c:v>232.9248228127849</c:v>
                </c:pt>
                <c:pt idx="39">
                  <c:v>267.8635462347026</c:v>
                </c:pt>
                <c:pt idx="40">
                  <c:v>308.04307816990797</c:v>
                </c:pt>
                <c:pt idx="41">
                  <c:v>354.24953989539415</c:v>
                </c:pt>
                <c:pt idx="42">
                  <c:v>407.38697087970326</c:v>
                </c:pt>
                <c:pt idx="43">
                  <c:v>468.49501651165872</c:v>
                </c:pt>
                <c:pt idx="44">
                  <c:v>538.76926898840748</c:v>
                </c:pt>
                <c:pt idx="45">
                  <c:v>619.58465933666855</c:v>
                </c:pt>
                <c:pt idx="46">
                  <c:v>712.52235823716876</c:v>
                </c:pt>
                <c:pt idx="47">
                  <c:v>819.40071197274403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5-E447-AB84-B896614053A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63413808"/>
        <c:axId val="622046768"/>
      </c:lineChart>
      <c:catAx>
        <c:axId val="463413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22046768"/>
        <c:crosses val="autoZero"/>
        <c:auto val="1"/>
        <c:lblAlgn val="ctr"/>
        <c:lblOffset val="100"/>
        <c:tickLblSkip val="2"/>
        <c:noMultiLvlLbl val="0"/>
      </c:catAx>
      <c:valAx>
        <c:axId val="622046768"/>
        <c:scaling>
          <c:logBase val="10"/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EPS (Log Scale) </a:t>
                </a:r>
              </a:p>
            </c:rich>
          </c:tx>
          <c:layout>
            <c:manualLayout>
              <c:xMode val="edge"/>
              <c:yMode val="edge"/>
              <c:x val="1.3781516537773045E-2"/>
              <c:y val="0.417542610908392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lt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34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latin typeface="Times New Roman" panose="02020603050405020304" pitchFamily="18" charset="0"/>
                <a:ea typeface="Tahoma" panose="020B0604030504040204" pitchFamily="34" charset="0"/>
                <a:cs typeface="Times New Roman" panose="02020603050405020304" pitchFamily="18" charset="0"/>
              </a:rPr>
              <a:t>Set B- Projected EPS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'Gordon Growth Model'!$P$9</c:f>
              <c:strCache>
                <c:ptCount val="1"/>
                <c:pt idx="0">
                  <c:v>EPS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val>
            <c:numRef>
              <c:f>'Gordon Growth Model'!$P$10:$P$56</c:f>
              <c:numCache>
                <c:formatCode>General</c:formatCode>
                <c:ptCount val="47"/>
                <c:pt idx="0">
                  <c:v>1.1499999999999999</c:v>
                </c:pt>
                <c:pt idx="1">
                  <c:v>1.3224999999999998</c:v>
                </c:pt>
                <c:pt idx="2">
                  <c:v>1.5010374999999998</c:v>
                </c:pt>
                <c:pt idx="3">
                  <c:v>1.6834135562499997</c:v>
                </c:pt>
                <c:pt idx="4">
                  <c:v>1.8674948286259372</c:v>
                </c:pt>
                <c:pt idx="5">
                  <c:v>2.0512843321851588</c:v>
                </c:pt>
                <c:pt idx="6">
                  <c:v>2.2329737649819612</c:v>
                </c:pt>
                <c:pt idx="7">
                  <c:v>2.4109778365773282</c:v>
                </c:pt>
                <c:pt idx="8">
                  <c:v>2.5839523203578749</c:v>
                </c:pt>
                <c:pt idx="9">
                  <c:v>2.7507983322754974</c:v>
                </c:pt>
                <c:pt idx="10">
                  <c:v>2.9106556775300807</c:v>
                </c:pt>
                <c:pt idx="11">
                  <c:v>3.0628881097264902</c:v>
                </c:pt>
                <c:pt idx="12">
                  <c:v>3.2070631212470269</c:v>
                </c:pt>
                <c:pt idx="13">
                  <c:v>3.3429285238668931</c:v>
                </c:pt>
                <c:pt idx="14">
                  <c:v>3.4703876605873463</c:v>
                </c:pt>
                <c:pt idx="15">
                  <c:v>3.5894746679616181</c:v>
                </c:pt>
                <c:pt idx="16">
                  <c:v>3.7003308184133705</c:v>
                </c:pt>
                <c:pt idx="17">
                  <c:v>3.8031826340926296</c:v>
                </c:pt>
                <c:pt idx="18">
                  <c:v>3.8983221858312986</c:v>
                </c:pt>
                <c:pt idx="19">
                  <c:v>3.9860897728441809</c:v>
                </c:pt>
                <c:pt idx="20">
                  <c:v>4.0668590160908602</c:v>
                </c:pt>
                <c:pt idx="21">
                  <c:v>4.1410242831710331</c:v>
                </c:pt>
                <c:pt idx="22">
                  <c:v>4.2089902868260758</c:v>
                </c:pt>
                <c:pt idx="23">
                  <c:v>4.2711636542566724</c:v>
                </c:pt>
                <c:pt idx="24">
                  <c:v>4.3279462430065507</c:v>
                </c:pt>
                <c:pt idx="25">
                  <c:v>4.3797299746514327</c:v>
                </c:pt>
                <c:pt idx="26">
                  <c:v>4.4268929646829722</c:v>
                </c:pt>
                <c:pt idx="27">
                  <c:v>4.4697967416224591</c:v>
                </c:pt>
                <c:pt idx="28">
                  <c:v>4.5087843673698185</c:v>
                </c:pt>
                <c:pt idx="29">
                  <c:v>4.5441792917672252</c:v>
                </c:pt>
                <c:pt idx="30">
                  <c:v>4.5762847956986024</c:v>
                </c:pt>
                <c:pt idx="31">
                  <c:v>4.6053838976616408</c:v>
                </c:pt>
                <c:pt idx="32">
                  <c:v>4.6317396179543682</c:v>
                </c:pt>
                <c:pt idx="33">
                  <c:v>4.6555955120333348</c:v>
                </c:pt>
                <c:pt idx="34">
                  <c:v>4.6771764000610538</c:v>
                </c:pt>
                <c:pt idx="35">
                  <c:v>4.6966892331504502</c:v>
                </c:pt>
                <c:pt idx="36">
                  <c:v>4.7143240484142543</c:v>
                </c:pt>
                <c:pt idx="37">
                  <c:v>4.7302549747763027</c:v>
                </c:pt>
                <c:pt idx="38">
                  <c:v>4.744641259769165</c:v>
                </c:pt>
                <c:pt idx="39">
                  <c:v>4.7576282944098596</c:v>
                </c:pt>
                <c:pt idx="40">
                  <c:v>4.7693486188929475</c:v>
                </c:pt>
                <c:pt idx="41">
                  <c:v>4.7799228964393601</c:v>
                </c:pt>
                <c:pt idx="42">
                  <c:v>4.7894608463475432</c:v>
                </c:pt>
                <c:pt idx="43">
                  <c:v>4.7980621302524202</c:v>
                </c:pt>
                <c:pt idx="44">
                  <c:v>4.8058171879320986</c:v>
                </c:pt>
                <c:pt idx="45">
                  <c:v>4.8128080208206256</c:v>
                </c:pt>
                <c:pt idx="46">
                  <c:v>4.8191089227805133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A-4443-BD3E-61F7B628E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390465408"/>
        <c:axId val="1390467120"/>
      </c:lineChart>
      <c:catAx>
        <c:axId val="1390465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100" baseline="0">
                <a:solidFill>
                  <a:schemeClr val="lt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90467120"/>
        <c:crosses val="autoZero"/>
        <c:auto val="1"/>
        <c:lblAlgn val="ctr"/>
        <c:lblOffset val="100"/>
        <c:tickLblSkip val="2"/>
        <c:noMultiLvlLbl val="0"/>
      </c:catAx>
      <c:valAx>
        <c:axId val="1390467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EPS</a:t>
                </a:r>
              </a:p>
            </c:rich>
          </c:tx>
          <c:layout>
            <c:manualLayout>
              <c:xMode val="edge"/>
              <c:yMode val="edge"/>
              <c:x val="1.0189228529839884E-2"/>
              <c:y val="0.44967630394428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046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EPS PROJECTION 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468496380370882E-2"/>
          <c:y val="0.10627698755397511"/>
          <c:w val="0.84873380990523972"/>
          <c:h val="0.72001799170265002"/>
        </c:manualLayout>
      </c:layout>
      <c:lineChart>
        <c:grouping val="standard"/>
        <c:varyColors val="0"/>
        <c:ser>
          <c:idx val="0"/>
          <c:order val="0"/>
          <c:tx>
            <c:v>Set A EPS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'Gordon Growth Model'!$L$10:$L$57</c:f>
              <c:numCache>
                <c:formatCode>General</c:formatCode>
                <c:ptCount val="48"/>
                <c:pt idx="0">
                  <c:v>1.1499999999999999</c:v>
                </c:pt>
                <c:pt idx="1">
                  <c:v>1.3224999999999998</c:v>
                </c:pt>
                <c:pt idx="2">
                  <c:v>1.5208749999999995</c:v>
                </c:pt>
                <c:pt idx="3">
                  <c:v>1.7490062499999994</c:v>
                </c:pt>
                <c:pt idx="4">
                  <c:v>2.0113571874999994</c:v>
                </c:pt>
                <c:pt idx="5">
                  <c:v>2.3130607656249991</c:v>
                </c:pt>
                <c:pt idx="6">
                  <c:v>2.6600198804687487</c:v>
                </c:pt>
                <c:pt idx="7">
                  <c:v>3.0590228625390607</c:v>
                </c:pt>
                <c:pt idx="8">
                  <c:v>3.5178762919199196</c:v>
                </c:pt>
                <c:pt idx="9">
                  <c:v>4.0455577357079076</c:v>
                </c:pt>
                <c:pt idx="10">
                  <c:v>4.6523913960640932</c:v>
                </c:pt>
                <c:pt idx="11">
                  <c:v>5.3502501054737071</c:v>
                </c:pt>
                <c:pt idx="12">
                  <c:v>6.1527876212947623</c:v>
                </c:pt>
                <c:pt idx="13">
                  <c:v>7.0757057644889763</c:v>
                </c:pt>
                <c:pt idx="14">
                  <c:v>8.1370616291623215</c:v>
                </c:pt>
                <c:pt idx="15">
                  <c:v>9.3576208735366695</c:v>
                </c:pt>
                <c:pt idx="16">
                  <c:v>10.761264004567169</c:v>
                </c:pt>
                <c:pt idx="17">
                  <c:v>12.375453605252243</c:v>
                </c:pt>
                <c:pt idx="18">
                  <c:v>14.231771646040078</c:v>
                </c:pt>
                <c:pt idx="19">
                  <c:v>16.366537392946089</c:v>
                </c:pt>
                <c:pt idx="20">
                  <c:v>18.821518001888002</c:v>
                </c:pt>
                <c:pt idx="21">
                  <c:v>21.6447457021712</c:v>
                </c:pt>
                <c:pt idx="22">
                  <c:v>24.891457557496878</c:v>
                </c:pt>
                <c:pt idx="23">
                  <c:v>28.625176191121408</c:v>
                </c:pt>
                <c:pt idx="24">
                  <c:v>32.918952619789614</c:v>
                </c:pt>
                <c:pt idx="25">
                  <c:v>37.856795512758055</c:v>
                </c:pt>
                <c:pt idx="26">
                  <c:v>43.535314839671763</c:v>
                </c:pt>
                <c:pt idx="27">
                  <c:v>50.065612065622524</c:v>
                </c:pt>
                <c:pt idx="28">
                  <c:v>57.575453875465897</c:v>
                </c:pt>
                <c:pt idx="29">
                  <c:v>66.211771956785782</c:v>
                </c:pt>
                <c:pt idx="30">
                  <c:v>76.143537750303636</c:v>
                </c:pt>
                <c:pt idx="31">
                  <c:v>87.565068412849172</c:v>
                </c:pt>
                <c:pt idx="32">
                  <c:v>100.69982867477654</c:v>
                </c:pt>
                <c:pt idx="33">
                  <c:v>115.80480297599301</c:v>
                </c:pt>
                <c:pt idx="34">
                  <c:v>133.17552342239196</c:v>
                </c:pt>
                <c:pt idx="35">
                  <c:v>153.15185193575076</c:v>
                </c:pt>
                <c:pt idx="36">
                  <c:v>176.12462972611337</c:v>
                </c:pt>
                <c:pt idx="37">
                  <c:v>202.54332418503037</c:v>
                </c:pt>
                <c:pt idx="38">
                  <c:v>232.9248228127849</c:v>
                </c:pt>
                <c:pt idx="39">
                  <c:v>267.8635462347026</c:v>
                </c:pt>
                <c:pt idx="40">
                  <c:v>308.04307816990797</c:v>
                </c:pt>
                <c:pt idx="41">
                  <c:v>354.24953989539415</c:v>
                </c:pt>
                <c:pt idx="42">
                  <c:v>407.38697087970326</c:v>
                </c:pt>
                <c:pt idx="43">
                  <c:v>468.49501651165872</c:v>
                </c:pt>
                <c:pt idx="44">
                  <c:v>538.76926898840748</c:v>
                </c:pt>
                <c:pt idx="45">
                  <c:v>619.58465933666855</c:v>
                </c:pt>
                <c:pt idx="46">
                  <c:v>712.52235823716876</c:v>
                </c:pt>
                <c:pt idx="47">
                  <c:v>819.40071197274403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8-CE46-81C2-3CE525154B38}"/>
            </c:ext>
          </c:extLst>
        </c:ser>
        <c:ser>
          <c:idx val="1"/>
          <c:order val="1"/>
          <c:tx>
            <c:v>Set B EPS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'Gordon Growth Model'!$P$10:$P$56</c:f>
              <c:numCache>
                <c:formatCode>General</c:formatCode>
                <c:ptCount val="47"/>
                <c:pt idx="0">
                  <c:v>1.1499999999999999</c:v>
                </c:pt>
                <c:pt idx="1">
                  <c:v>1.3224999999999998</c:v>
                </c:pt>
                <c:pt idx="2">
                  <c:v>1.5010374999999998</c:v>
                </c:pt>
                <c:pt idx="3">
                  <c:v>1.6834135562499997</c:v>
                </c:pt>
                <c:pt idx="4">
                  <c:v>1.8674948286259372</c:v>
                </c:pt>
                <c:pt idx="5">
                  <c:v>2.0512843321851588</c:v>
                </c:pt>
                <c:pt idx="6">
                  <c:v>2.2329737649819612</c:v>
                </c:pt>
                <c:pt idx="7">
                  <c:v>2.4109778365773282</c:v>
                </c:pt>
                <c:pt idx="8">
                  <c:v>2.5839523203578749</c:v>
                </c:pt>
                <c:pt idx="9">
                  <c:v>2.7507983322754974</c:v>
                </c:pt>
                <c:pt idx="10">
                  <c:v>2.9106556775300807</c:v>
                </c:pt>
                <c:pt idx="11">
                  <c:v>3.0628881097264902</c:v>
                </c:pt>
                <c:pt idx="12">
                  <c:v>3.2070631212470269</c:v>
                </c:pt>
                <c:pt idx="13">
                  <c:v>3.3429285238668931</c:v>
                </c:pt>
                <c:pt idx="14">
                  <c:v>3.4703876605873463</c:v>
                </c:pt>
                <c:pt idx="15">
                  <c:v>3.5894746679616181</c:v>
                </c:pt>
                <c:pt idx="16">
                  <c:v>3.7003308184133705</c:v>
                </c:pt>
                <c:pt idx="17">
                  <c:v>3.8031826340926296</c:v>
                </c:pt>
                <c:pt idx="18">
                  <c:v>3.8983221858312986</c:v>
                </c:pt>
                <c:pt idx="19">
                  <c:v>3.9860897728441809</c:v>
                </c:pt>
                <c:pt idx="20">
                  <c:v>4.0668590160908602</c:v>
                </c:pt>
                <c:pt idx="21">
                  <c:v>4.1410242831710331</c:v>
                </c:pt>
                <c:pt idx="22">
                  <c:v>4.2089902868260758</c:v>
                </c:pt>
                <c:pt idx="23">
                  <c:v>4.2711636542566724</c:v>
                </c:pt>
                <c:pt idx="24">
                  <c:v>4.3279462430065507</c:v>
                </c:pt>
                <c:pt idx="25">
                  <c:v>4.3797299746514327</c:v>
                </c:pt>
                <c:pt idx="26">
                  <c:v>4.4268929646829722</c:v>
                </c:pt>
                <c:pt idx="27">
                  <c:v>4.4697967416224591</c:v>
                </c:pt>
                <c:pt idx="28">
                  <c:v>4.5087843673698185</c:v>
                </c:pt>
                <c:pt idx="29">
                  <c:v>4.5441792917672252</c:v>
                </c:pt>
                <c:pt idx="30">
                  <c:v>4.5762847956986024</c:v>
                </c:pt>
                <c:pt idx="31">
                  <c:v>4.6053838976616408</c:v>
                </c:pt>
                <c:pt idx="32">
                  <c:v>4.6317396179543682</c:v>
                </c:pt>
                <c:pt idx="33">
                  <c:v>4.6555955120333348</c:v>
                </c:pt>
                <c:pt idx="34">
                  <c:v>4.6771764000610538</c:v>
                </c:pt>
                <c:pt idx="35">
                  <c:v>4.6966892331504502</c:v>
                </c:pt>
                <c:pt idx="36">
                  <c:v>4.7143240484142543</c:v>
                </c:pt>
                <c:pt idx="37">
                  <c:v>4.7302549747763027</c:v>
                </c:pt>
                <c:pt idx="38">
                  <c:v>4.744641259769165</c:v>
                </c:pt>
                <c:pt idx="39">
                  <c:v>4.7576282944098596</c:v>
                </c:pt>
                <c:pt idx="40">
                  <c:v>4.7693486188929475</c:v>
                </c:pt>
                <c:pt idx="41">
                  <c:v>4.7799228964393601</c:v>
                </c:pt>
                <c:pt idx="42">
                  <c:v>4.7894608463475432</c:v>
                </c:pt>
                <c:pt idx="43">
                  <c:v>4.7980621302524202</c:v>
                </c:pt>
                <c:pt idx="44">
                  <c:v>4.8058171879320986</c:v>
                </c:pt>
                <c:pt idx="45">
                  <c:v>4.8128080208206256</c:v>
                </c:pt>
                <c:pt idx="46">
                  <c:v>4.8191089227805133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8-CE46-81C2-3CE525154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2135398640"/>
        <c:axId val="2135583056"/>
      </c:lineChart>
      <c:catAx>
        <c:axId val="2135398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47474995088185956"/>
              <c:y val="0.9072580645161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5583056"/>
        <c:crosses val="autoZero"/>
        <c:auto val="1"/>
        <c:lblAlgn val="ctr"/>
        <c:lblOffset val="100"/>
        <c:noMultiLvlLbl val="0"/>
      </c:catAx>
      <c:valAx>
        <c:axId val="213558305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EPS (Log Scale) </a:t>
                </a:r>
              </a:p>
            </c:rich>
          </c:tx>
          <c:layout>
            <c:manualLayout>
              <c:xMode val="edge"/>
              <c:yMode val="edge"/>
              <c:x val="1.3435700575815739E-2"/>
              <c:y val="0.331285877571755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539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000">
                <a:latin typeface="Times New Roman" panose="02020603050405020304" pitchFamily="18" charset="0"/>
                <a:cs typeface="Times New Roman" panose="02020603050405020304" pitchFamily="18" charset="0"/>
              </a:rPr>
              <a:t>PRESENT VALUE OF FUTURE EARNINGS (SET A VS SET 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793543598177762E-2"/>
          <c:y val="8.3277963542228453E-2"/>
          <c:w val="0.85175447916515057"/>
          <c:h val="0.76589380094611448"/>
        </c:manualLayout>
      </c:layout>
      <c:lineChart>
        <c:grouping val="standard"/>
        <c:varyColors val="0"/>
        <c:ser>
          <c:idx val="0"/>
          <c:order val="0"/>
          <c:tx>
            <c:v>Set A – PV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'Gordon Growth Model'!$M$10:$M$57</c:f>
              <c:numCache>
                <c:formatCode>General</c:formatCode>
                <c:ptCount val="48"/>
                <c:pt idx="0">
                  <c:v>1.0454545454545452</c:v>
                </c:pt>
                <c:pt idx="1">
                  <c:v>1.0929752066115699</c:v>
                </c:pt>
                <c:pt idx="2">
                  <c:v>1.1426558978211865</c:v>
                </c:pt>
                <c:pt idx="3">
                  <c:v>1.1945948022676041</c:v>
                </c:pt>
                <c:pt idx="4">
                  <c:v>1.2488945660070405</c:v>
                </c:pt>
                <c:pt idx="5">
                  <c:v>1.305662500825542</c:v>
                </c:pt>
                <c:pt idx="6">
                  <c:v>1.3650107963176117</c:v>
                </c:pt>
                <c:pt idx="7">
                  <c:v>1.4270567416047759</c:v>
                </c:pt>
                <c:pt idx="8">
                  <c:v>1.4919229571322654</c:v>
                </c:pt>
                <c:pt idx="9">
                  <c:v>1.5597376370019138</c:v>
                </c:pt>
                <c:pt idx="10">
                  <c:v>1.6306348023201822</c:v>
                </c:pt>
                <c:pt idx="11">
                  <c:v>1.7047545660620087</c:v>
                </c:pt>
                <c:pt idx="12">
                  <c:v>1.7822434099739179</c:v>
                </c:pt>
                <c:pt idx="13">
                  <c:v>1.863254474063641</c:v>
                </c:pt>
                <c:pt idx="14">
                  <c:v>1.9479478592483517</c:v>
                </c:pt>
                <c:pt idx="15">
                  <c:v>2.0364909437596403</c:v>
                </c:pt>
                <c:pt idx="16">
                  <c:v>2.1290587139305326</c:v>
                </c:pt>
                <c:pt idx="17">
                  <c:v>2.2258341100182837</c:v>
                </c:pt>
                <c:pt idx="18">
                  <c:v>2.3270083877463867</c:v>
                </c:pt>
                <c:pt idx="19">
                  <c:v>2.4327814962803136</c:v>
                </c:pt>
                <c:pt idx="20">
                  <c:v>2.5433624733839637</c:v>
                </c:pt>
                <c:pt idx="21">
                  <c:v>2.6589698585377799</c:v>
                </c:pt>
                <c:pt idx="22">
                  <c:v>2.7798321248349511</c:v>
                </c:pt>
                <c:pt idx="23">
                  <c:v>2.9061881305092672</c:v>
                </c:pt>
                <c:pt idx="24">
                  <c:v>3.0382875909869602</c:v>
                </c:pt>
                <c:pt idx="25">
                  <c:v>3.1763915723954579</c:v>
                </c:pt>
                <c:pt idx="26">
                  <c:v>3.320773007504342</c:v>
                </c:pt>
                <c:pt idx="27">
                  <c:v>3.4717172351181755</c:v>
                </c:pt>
                <c:pt idx="28">
                  <c:v>3.6295225639871829</c:v>
                </c:pt>
                <c:pt idx="29">
                  <c:v>3.7945008623502363</c:v>
                </c:pt>
                <c:pt idx="30">
                  <c:v>3.9669781742752463</c:v>
                </c:pt>
                <c:pt idx="31">
                  <c:v>4.1472953640150294</c:v>
                </c:pt>
                <c:pt idx="32">
                  <c:v>4.3358087896520754</c:v>
                </c:pt>
                <c:pt idx="33">
                  <c:v>4.5328910073635331</c:v>
                </c:pt>
                <c:pt idx="34">
                  <c:v>4.7389315076982381</c:v>
                </c:pt>
                <c:pt idx="35">
                  <c:v>4.9543374853208855</c:v>
                </c:pt>
                <c:pt idx="36">
                  <c:v>5.179534643744562</c:v>
                </c:pt>
                <c:pt idx="37">
                  <c:v>5.4149680366420405</c:v>
                </c:pt>
                <c:pt idx="38">
                  <c:v>5.6611029473984962</c:v>
                </c:pt>
                <c:pt idx="39">
                  <c:v>5.9184258086438817</c:v>
                </c:pt>
                <c:pt idx="40">
                  <c:v>6.1874451635822396</c:v>
                </c:pt>
                <c:pt idx="41">
                  <c:v>6.468692671017795</c:v>
                </c:pt>
                <c:pt idx="42">
                  <c:v>6.7627241560640572</c:v>
                </c:pt>
                <c:pt idx="43">
                  <c:v>7.0701207086124231</c:v>
                </c:pt>
                <c:pt idx="44">
                  <c:v>7.3914898317311684</c:v>
                </c:pt>
                <c:pt idx="45">
                  <c:v>7.7274666422644014</c:v>
                </c:pt>
                <c:pt idx="46">
                  <c:v>8.0787151260036918</c:v>
                </c:pt>
                <c:pt idx="47">
                  <c:v>8.4459294499129491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C-A541-9DED-A5D75DD20FDF}"/>
            </c:ext>
          </c:extLst>
        </c:ser>
        <c:ser>
          <c:idx val="1"/>
          <c:order val="1"/>
          <c:tx>
            <c:v>Set B – PV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'Gordon Growth Model'!$Q$10:$Q$56</c:f>
              <c:numCache>
                <c:formatCode>General</c:formatCode>
                <c:ptCount val="47"/>
                <c:pt idx="0">
                  <c:v>1.0454545454545452</c:v>
                </c:pt>
                <c:pt idx="1">
                  <c:v>1.0929752066115699</c:v>
                </c:pt>
                <c:pt idx="2">
                  <c:v>1.1277516904583016</c:v>
                </c:pt>
                <c:pt idx="3">
                  <c:v>1.1497941098627138</c:v>
                </c:pt>
                <c:pt idx="4">
                  <c:v>1.1595673597965468</c:v>
                </c:pt>
                <c:pt idx="5">
                  <c:v>1.1578965286462943</c:v>
                </c:pt>
                <c:pt idx="6">
                  <c:v>1.145868615296679</c:v>
                </c:pt>
                <c:pt idx="7">
                  <c:v>1.1247389542854196</c:v>
                </c:pt>
                <c:pt idx="8">
                  <c:v>1.0958480250518303</c:v>
                </c:pt>
                <c:pt idx="9">
                  <c:v>1.0605518375827645</c:v>
                </c:pt>
                <c:pt idx="10">
                  <c:v>1.0201670584651716</c:v>
                </c:pt>
                <c:pt idx="11">
                  <c:v>0.97593054295747983</c:v>
                </c:pt>
                <c:pt idx="12">
                  <c:v>0.92897194979242592</c:v>
                </c:pt>
                <c:pt idx="13">
                  <c:v>0.88029756124544056</c:v>
                </c:pt>
                <c:pt idx="14">
                  <c:v>0.83078321417346146</c:v>
                </c:pt>
                <c:pt idx="15">
                  <c:v>0.78117426992911732</c:v>
                </c:pt>
                <c:pt idx="16">
                  <c:v>0.73209072558995891</c:v>
                </c:pt>
                <c:pt idx="17">
                  <c:v>0.68403582637163607</c:v>
                </c:pt>
                <c:pt idx="18">
                  <c:v>0.63740682819987082</c:v>
                </c:pt>
                <c:pt idx="19">
                  <c:v>0.59250684546549304</c:v>
                </c:pt>
                <c:pt idx="20">
                  <c:v>0.5495569807404036</c:v>
                </c:pt>
                <c:pt idx="21">
                  <c:v>0.50870815965836391</c:v>
                </c:pt>
                <c:pt idx="22">
                  <c:v>0.47005228140661759</c:v>
                </c:pt>
                <c:pt idx="23">
                  <c:v>0.4336324441319378</c:v>
                </c:pt>
                <c:pt idx="24">
                  <c:v>0.39945211855496382</c:v>
                </c:pt>
                <c:pt idx="25">
                  <c:v>0.36748322705132858</c:v>
                </c:pt>
                <c:pt idx="26">
                  <c:v>0.33767314462680759</c:v>
                </c:pt>
                <c:pt idx="27">
                  <c:v>0.30995067762331574</c:v>
                </c:pt>
                <c:pt idx="28">
                  <c:v>0.28423110016497477</c:v>
                </c:pt>
                <c:pt idx="29">
                  <c:v>0.26042034115230572</c:v>
                </c:pt>
                <c:pt idx="30">
                  <c:v>0.2384184192141981</c:v>
                </c:pt>
                <c:pt idx="31">
                  <c:v>0.21812222195990313</c:v>
                </c:pt>
                <c:pt idx="32">
                  <c:v>0.19942772109141188</c:v>
                </c:pt>
                <c:pt idx="33">
                  <c:v>0.18223170790932358</c:v>
                </c:pt>
                <c:pt idx="34">
                  <c:v>0.16643312554523951</c:v>
                </c:pt>
                <c:pt idx="35">
                  <c:v>0.15193406563873565</c:v>
                </c:pt>
                <c:pt idx="36">
                  <c:v>0.13864048866175913</c:v>
                </c:pt>
                <c:pt idx="37">
                  <c:v>0.12646271900910067</c:v>
                </c:pt>
                <c:pt idx="38">
                  <c:v>0.11531575851671499</c:v>
                </c:pt>
                <c:pt idx="39">
                  <c:v>0.10511945533976422</c:v>
                </c:pt>
                <c:pt idx="40">
                  <c:v>9.5798559151943879E-2</c:v>
                </c:pt>
                <c:pt idx="41">
                  <c:v>8.7282688404783024E-2</c:v>
                </c:pt>
                <c:pt idx="42">
                  <c:v>7.9506230869818062E-2</c:v>
                </c:pt>
                <c:pt idx="43">
                  <c:v>7.2408194821134211E-2</c:v>
                </c:pt>
                <c:pt idx="44">
                  <c:v>6.5932024936120298E-2</c:v>
                </c:pt>
                <c:pt idx="45">
                  <c:v>6.0025394231565825E-2</c:v>
                </c:pt>
                <c:pt idx="46">
                  <c:v>5.4639981045152539E-2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C-A541-9DED-A5D75DD20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>
              <a:solidFill>
                <a:schemeClr val="tx1">
                  <a:lumMod val="35000"/>
                  <a:lumOff val="65000"/>
                </a:schemeClr>
              </a:solidFill>
            </a:ln>
            <a:effectLst/>
          </c:spPr>
        </c:dropLines>
        <c:marker val="1"/>
        <c:smooth val="0"/>
        <c:axId val="2093986688"/>
        <c:axId val="2093833664"/>
      </c:lineChart>
      <c:catAx>
        <c:axId val="2093986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8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45832789963176968"/>
              <c:y val="0.925283757338551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833664"/>
        <c:crosses val="autoZero"/>
        <c:auto val="1"/>
        <c:lblAlgn val="ctr"/>
        <c:lblOffset val="100"/>
        <c:noMultiLvlLbl val="0"/>
      </c:catAx>
      <c:valAx>
        <c:axId val="209383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PRESENT VALUE OF EPS</a:t>
                </a:r>
              </a:p>
            </c:rich>
          </c:tx>
          <c:layout>
            <c:manualLayout>
              <c:xMode val="edge"/>
              <c:yMode val="edge"/>
              <c:x val="1.4288354898336414E-2"/>
              <c:y val="0.278235665747261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98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latin typeface="Times New Roman" panose="02020603050405020304" pitchFamily="18" charset="0"/>
                <a:cs typeface="Times New Roman" panose="02020603050405020304" pitchFamily="18" charset="0"/>
              </a:rPr>
              <a:t>SET A – EPS GROWTH VS PRESENT VALUE OF EARNINGS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51529376135674"/>
          <c:y val="0.13941678328752802"/>
          <c:w val="0.88137481612875312"/>
          <c:h val="0.74938778262995498"/>
        </c:manualLayout>
      </c:layout>
      <c:lineChart>
        <c:grouping val="standard"/>
        <c:varyColors val="0"/>
        <c:ser>
          <c:idx val="0"/>
          <c:order val="0"/>
          <c:tx>
            <c:strRef>
              <c:f>'Gordon Growth Model'!$L$9</c:f>
              <c:strCache>
                <c:ptCount val="1"/>
                <c:pt idx="0">
                  <c:v>EPS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'Gordon Growth Model'!$L$10:$L$57</c:f>
              <c:numCache>
                <c:formatCode>General</c:formatCode>
                <c:ptCount val="48"/>
                <c:pt idx="0">
                  <c:v>1.1499999999999999</c:v>
                </c:pt>
                <c:pt idx="1">
                  <c:v>1.3224999999999998</c:v>
                </c:pt>
                <c:pt idx="2">
                  <c:v>1.5208749999999995</c:v>
                </c:pt>
                <c:pt idx="3">
                  <c:v>1.7490062499999994</c:v>
                </c:pt>
                <c:pt idx="4">
                  <c:v>2.0113571874999994</c:v>
                </c:pt>
                <c:pt idx="5">
                  <c:v>2.3130607656249991</c:v>
                </c:pt>
                <c:pt idx="6">
                  <c:v>2.6600198804687487</c:v>
                </c:pt>
                <c:pt idx="7">
                  <c:v>3.0590228625390607</c:v>
                </c:pt>
                <c:pt idx="8">
                  <c:v>3.5178762919199196</c:v>
                </c:pt>
                <c:pt idx="9">
                  <c:v>4.0455577357079076</c:v>
                </c:pt>
                <c:pt idx="10">
                  <c:v>4.6523913960640932</c:v>
                </c:pt>
                <c:pt idx="11">
                  <c:v>5.3502501054737071</c:v>
                </c:pt>
                <c:pt idx="12">
                  <c:v>6.1527876212947623</c:v>
                </c:pt>
                <c:pt idx="13">
                  <c:v>7.0757057644889763</c:v>
                </c:pt>
                <c:pt idx="14">
                  <c:v>8.1370616291623215</c:v>
                </c:pt>
                <c:pt idx="15">
                  <c:v>9.3576208735366695</c:v>
                </c:pt>
                <c:pt idx="16">
                  <c:v>10.761264004567169</c:v>
                </c:pt>
                <c:pt idx="17">
                  <c:v>12.375453605252243</c:v>
                </c:pt>
                <c:pt idx="18">
                  <c:v>14.231771646040078</c:v>
                </c:pt>
                <c:pt idx="19">
                  <c:v>16.366537392946089</c:v>
                </c:pt>
                <c:pt idx="20">
                  <c:v>18.821518001888002</c:v>
                </c:pt>
                <c:pt idx="21">
                  <c:v>21.6447457021712</c:v>
                </c:pt>
                <c:pt idx="22">
                  <c:v>24.891457557496878</c:v>
                </c:pt>
                <c:pt idx="23">
                  <c:v>28.625176191121408</c:v>
                </c:pt>
                <c:pt idx="24">
                  <c:v>32.918952619789614</c:v>
                </c:pt>
                <c:pt idx="25">
                  <c:v>37.856795512758055</c:v>
                </c:pt>
                <c:pt idx="26">
                  <c:v>43.535314839671763</c:v>
                </c:pt>
                <c:pt idx="27">
                  <c:v>50.065612065622524</c:v>
                </c:pt>
                <c:pt idx="28">
                  <c:v>57.575453875465897</c:v>
                </c:pt>
                <c:pt idx="29">
                  <c:v>66.211771956785782</c:v>
                </c:pt>
                <c:pt idx="30">
                  <c:v>76.143537750303636</c:v>
                </c:pt>
                <c:pt idx="31">
                  <c:v>87.565068412849172</c:v>
                </c:pt>
                <c:pt idx="32">
                  <c:v>100.69982867477654</c:v>
                </c:pt>
                <c:pt idx="33">
                  <c:v>115.80480297599301</c:v>
                </c:pt>
                <c:pt idx="34">
                  <c:v>133.17552342239196</c:v>
                </c:pt>
                <c:pt idx="35">
                  <c:v>153.15185193575076</c:v>
                </c:pt>
                <c:pt idx="36">
                  <c:v>176.12462972611337</c:v>
                </c:pt>
                <c:pt idx="37">
                  <c:v>202.54332418503037</c:v>
                </c:pt>
                <c:pt idx="38">
                  <c:v>232.9248228127849</c:v>
                </c:pt>
                <c:pt idx="39">
                  <c:v>267.8635462347026</c:v>
                </c:pt>
                <c:pt idx="40">
                  <c:v>308.04307816990797</c:v>
                </c:pt>
                <c:pt idx="41">
                  <c:v>354.24953989539415</c:v>
                </c:pt>
                <c:pt idx="42">
                  <c:v>407.38697087970326</c:v>
                </c:pt>
                <c:pt idx="43">
                  <c:v>468.49501651165872</c:v>
                </c:pt>
                <c:pt idx="44">
                  <c:v>538.76926898840748</c:v>
                </c:pt>
                <c:pt idx="45">
                  <c:v>619.58465933666855</c:v>
                </c:pt>
                <c:pt idx="46">
                  <c:v>712.52235823716876</c:v>
                </c:pt>
                <c:pt idx="47">
                  <c:v>819.40071197274403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D-594E-95C9-07520EA80E67}"/>
            </c:ext>
          </c:extLst>
        </c:ser>
        <c:ser>
          <c:idx val="1"/>
          <c:order val="1"/>
          <c:tx>
            <c:strRef>
              <c:f>'Gordon Growth Model'!$M$9</c:f>
              <c:strCache>
                <c:ptCount val="1"/>
                <c:pt idx="0">
                  <c:v>PV</c:v>
                </c:pt>
              </c:strCache>
            </c:strRef>
          </c:tx>
          <c:spPr>
            <a:ln w="22225" cap="rnd">
              <a:solidFill>
                <a:schemeClr val="accent5"/>
              </a:solidFill>
            </a:ln>
            <a:effectLst>
              <a:glow rad="139700">
                <a:schemeClr val="accent5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'Gordon Growth Model'!$M$10:$M$57</c:f>
              <c:numCache>
                <c:formatCode>General</c:formatCode>
                <c:ptCount val="48"/>
                <c:pt idx="0">
                  <c:v>1.0454545454545452</c:v>
                </c:pt>
                <c:pt idx="1">
                  <c:v>1.0929752066115699</c:v>
                </c:pt>
                <c:pt idx="2">
                  <c:v>1.1426558978211865</c:v>
                </c:pt>
                <c:pt idx="3">
                  <c:v>1.1945948022676041</c:v>
                </c:pt>
                <c:pt idx="4">
                  <c:v>1.2488945660070405</c:v>
                </c:pt>
                <c:pt idx="5">
                  <c:v>1.305662500825542</c:v>
                </c:pt>
                <c:pt idx="6">
                  <c:v>1.3650107963176117</c:v>
                </c:pt>
                <c:pt idx="7">
                  <c:v>1.4270567416047759</c:v>
                </c:pt>
                <c:pt idx="8">
                  <c:v>1.4919229571322654</c:v>
                </c:pt>
                <c:pt idx="9">
                  <c:v>1.5597376370019138</c:v>
                </c:pt>
                <c:pt idx="10">
                  <c:v>1.6306348023201822</c:v>
                </c:pt>
                <c:pt idx="11">
                  <c:v>1.7047545660620087</c:v>
                </c:pt>
                <c:pt idx="12">
                  <c:v>1.7822434099739179</c:v>
                </c:pt>
                <c:pt idx="13">
                  <c:v>1.863254474063641</c:v>
                </c:pt>
                <c:pt idx="14">
                  <c:v>1.9479478592483517</c:v>
                </c:pt>
                <c:pt idx="15">
                  <c:v>2.0364909437596403</c:v>
                </c:pt>
                <c:pt idx="16">
                  <c:v>2.1290587139305326</c:v>
                </c:pt>
                <c:pt idx="17">
                  <c:v>2.2258341100182837</c:v>
                </c:pt>
                <c:pt idx="18">
                  <c:v>2.3270083877463867</c:v>
                </c:pt>
                <c:pt idx="19">
                  <c:v>2.4327814962803136</c:v>
                </c:pt>
                <c:pt idx="20">
                  <c:v>2.5433624733839637</c:v>
                </c:pt>
                <c:pt idx="21">
                  <c:v>2.6589698585377799</c:v>
                </c:pt>
                <c:pt idx="22">
                  <c:v>2.7798321248349511</c:v>
                </c:pt>
                <c:pt idx="23">
                  <c:v>2.9061881305092672</c:v>
                </c:pt>
                <c:pt idx="24">
                  <c:v>3.0382875909869602</c:v>
                </c:pt>
                <c:pt idx="25">
                  <c:v>3.1763915723954579</c:v>
                </c:pt>
                <c:pt idx="26">
                  <c:v>3.320773007504342</c:v>
                </c:pt>
                <c:pt idx="27">
                  <c:v>3.4717172351181755</c:v>
                </c:pt>
                <c:pt idx="28">
                  <c:v>3.6295225639871829</c:v>
                </c:pt>
                <c:pt idx="29">
                  <c:v>3.7945008623502363</c:v>
                </c:pt>
                <c:pt idx="30">
                  <c:v>3.9669781742752463</c:v>
                </c:pt>
                <c:pt idx="31">
                  <c:v>4.1472953640150294</c:v>
                </c:pt>
                <c:pt idx="32">
                  <c:v>4.3358087896520754</c:v>
                </c:pt>
                <c:pt idx="33">
                  <c:v>4.5328910073635331</c:v>
                </c:pt>
                <c:pt idx="34">
                  <c:v>4.7389315076982381</c:v>
                </c:pt>
                <c:pt idx="35">
                  <c:v>4.9543374853208855</c:v>
                </c:pt>
                <c:pt idx="36">
                  <c:v>5.179534643744562</c:v>
                </c:pt>
                <c:pt idx="37">
                  <c:v>5.4149680366420405</c:v>
                </c:pt>
                <c:pt idx="38">
                  <c:v>5.6611029473984962</c:v>
                </c:pt>
                <c:pt idx="39">
                  <c:v>5.9184258086438817</c:v>
                </c:pt>
                <c:pt idx="40">
                  <c:v>6.1874451635822396</c:v>
                </c:pt>
                <c:pt idx="41">
                  <c:v>6.468692671017795</c:v>
                </c:pt>
                <c:pt idx="42">
                  <c:v>6.7627241560640572</c:v>
                </c:pt>
                <c:pt idx="43">
                  <c:v>7.0701207086124231</c:v>
                </c:pt>
                <c:pt idx="44">
                  <c:v>7.3914898317311684</c:v>
                </c:pt>
                <c:pt idx="45">
                  <c:v>7.7274666422644014</c:v>
                </c:pt>
                <c:pt idx="46">
                  <c:v>8.0787151260036918</c:v>
                </c:pt>
                <c:pt idx="47">
                  <c:v>8.4459294499129491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D-594E-95C9-07520EA80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502032"/>
        <c:axId val="2093990400"/>
      </c:lineChart>
      <c:catAx>
        <c:axId val="2093502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>
                  <a:alpha val="36659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46762643852210783"/>
              <c:y val="0.94492505353319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3990400"/>
        <c:crosses val="autoZero"/>
        <c:auto val="1"/>
        <c:lblAlgn val="ctr"/>
        <c:lblOffset val="100"/>
        <c:tickLblSkip val="5"/>
        <c:noMultiLvlLbl val="0"/>
      </c:catAx>
      <c:valAx>
        <c:axId val="209399040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VALUE (LOG SCALE)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350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7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latin typeface="Times New Roman" panose="02020603050405020304" pitchFamily="18" charset="0"/>
                <a:cs typeface="Times New Roman" panose="02020603050405020304" pitchFamily="18" charset="0"/>
              </a:rPr>
              <a:t>SET B – EPS GROWTH VS PRESENT VALUE OF EARNINGS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707601453664445E-2"/>
          <c:y val="0.13941678328752802"/>
          <c:w val="0.88618250843644542"/>
          <c:h val="0.74938778262995498"/>
        </c:manualLayout>
      </c:layout>
      <c:lineChart>
        <c:grouping val="standard"/>
        <c:varyColors val="0"/>
        <c:ser>
          <c:idx val="0"/>
          <c:order val="0"/>
          <c:tx>
            <c:strRef>
              <c:f>'Gordon Growth Model'!$P$9</c:f>
              <c:strCache>
                <c:ptCount val="1"/>
                <c:pt idx="0">
                  <c:v>EPS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'Gordon Growth Model'!$P$10:$P$56</c:f>
              <c:numCache>
                <c:formatCode>General</c:formatCode>
                <c:ptCount val="47"/>
                <c:pt idx="0">
                  <c:v>1.1499999999999999</c:v>
                </c:pt>
                <c:pt idx="1">
                  <c:v>1.3224999999999998</c:v>
                </c:pt>
                <c:pt idx="2">
                  <c:v>1.5010374999999998</c:v>
                </c:pt>
                <c:pt idx="3">
                  <c:v>1.6834135562499997</c:v>
                </c:pt>
                <c:pt idx="4">
                  <c:v>1.8674948286259372</c:v>
                </c:pt>
                <c:pt idx="5">
                  <c:v>2.0512843321851588</c:v>
                </c:pt>
                <c:pt idx="6">
                  <c:v>2.2329737649819612</c:v>
                </c:pt>
                <c:pt idx="7">
                  <c:v>2.4109778365773282</c:v>
                </c:pt>
                <c:pt idx="8">
                  <c:v>2.5839523203578749</c:v>
                </c:pt>
                <c:pt idx="9">
                  <c:v>2.7507983322754974</c:v>
                </c:pt>
                <c:pt idx="10">
                  <c:v>2.9106556775300807</c:v>
                </c:pt>
                <c:pt idx="11">
                  <c:v>3.0628881097264902</c:v>
                </c:pt>
                <c:pt idx="12">
                  <c:v>3.2070631212470269</c:v>
                </c:pt>
                <c:pt idx="13">
                  <c:v>3.3429285238668931</c:v>
                </c:pt>
                <c:pt idx="14">
                  <c:v>3.4703876605873463</c:v>
                </c:pt>
                <c:pt idx="15">
                  <c:v>3.5894746679616181</c:v>
                </c:pt>
                <c:pt idx="16">
                  <c:v>3.7003308184133705</c:v>
                </c:pt>
                <c:pt idx="17">
                  <c:v>3.8031826340926296</c:v>
                </c:pt>
                <c:pt idx="18">
                  <c:v>3.8983221858312986</c:v>
                </c:pt>
                <c:pt idx="19">
                  <c:v>3.9860897728441809</c:v>
                </c:pt>
                <c:pt idx="20">
                  <c:v>4.0668590160908602</c:v>
                </c:pt>
                <c:pt idx="21">
                  <c:v>4.1410242831710331</c:v>
                </c:pt>
                <c:pt idx="22">
                  <c:v>4.2089902868260758</c:v>
                </c:pt>
                <c:pt idx="23">
                  <c:v>4.2711636542566724</c:v>
                </c:pt>
                <c:pt idx="24">
                  <c:v>4.3279462430065507</c:v>
                </c:pt>
                <c:pt idx="25">
                  <c:v>4.3797299746514327</c:v>
                </c:pt>
                <c:pt idx="26">
                  <c:v>4.4268929646829722</c:v>
                </c:pt>
                <c:pt idx="27">
                  <c:v>4.4697967416224591</c:v>
                </c:pt>
                <c:pt idx="28">
                  <c:v>4.5087843673698185</c:v>
                </c:pt>
                <c:pt idx="29">
                  <c:v>4.5441792917672252</c:v>
                </c:pt>
                <c:pt idx="30">
                  <c:v>4.5762847956986024</c:v>
                </c:pt>
                <c:pt idx="31">
                  <c:v>4.6053838976616408</c:v>
                </c:pt>
                <c:pt idx="32">
                  <c:v>4.6317396179543682</c:v>
                </c:pt>
                <c:pt idx="33">
                  <c:v>4.6555955120333348</c:v>
                </c:pt>
                <c:pt idx="34">
                  <c:v>4.6771764000610538</c:v>
                </c:pt>
                <c:pt idx="35">
                  <c:v>4.6966892331504502</c:v>
                </c:pt>
                <c:pt idx="36">
                  <c:v>4.7143240484142543</c:v>
                </c:pt>
                <c:pt idx="37">
                  <c:v>4.7302549747763027</c:v>
                </c:pt>
                <c:pt idx="38">
                  <c:v>4.744641259769165</c:v>
                </c:pt>
                <c:pt idx="39">
                  <c:v>4.7576282944098596</c:v>
                </c:pt>
                <c:pt idx="40">
                  <c:v>4.7693486188929475</c:v>
                </c:pt>
                <c:pt idx="41">
                  <c:v>4.7799228964393601</c:v>
                </c:pt>
                <c:pt idx="42">
                  <c:v>4.7894608463475432</c:v>
                </c:pt>
                <c:pt idx="43">
                  <c:v>4.7980621302524202</c:v>
                </c:pt>
                <c:pt idx="44">
                  <c:v>4.8058171879320986</c:v>
                </c:pt>
                <c:pt idx="45">
                  <c:v>4.8128080208206256</c:v>
                </c:pt>
                <c:pt idx="46">
                  <c:v>4.8191089227805133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2-7B46-ADF6-D2E1F47CA3BB}"/>
            </c:ext>
          </c:extLst>
        </c:ser>
        <c:ser>
          <c:idx val="1"/>
          <c:order val="1"/>
          <c:tx>
            <c:strRef>
              <c:f>'Gordon Growth Model'!$Q$9</c:f>
              <c:strCache>
                <c:ptCount val="1"/>
                <c:pt idx="0">
                  <c:v>PV</c:v>
                </c:pt>
              </c:strCache>
            </c:strRef>
          </c:tx>
          <c:spPr>
            <a:ln w="22225" cap="rnd">
              <a:solidFill>
                <a:schemeClr val="accent5"/>
              </a:solidFill>
            </a:ln>
            <a:effectLst>
              <a:glow rad="139700">
                <a:schemeClr val="accent5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'Gordon Growth Model'!$Q$10:$Q$56</c:f>
              <c:numCache>
                <c:formatCode>General</c:formatCode>
                <c:ptCount val="47"/>
                <c:pt idx="0">
                  <c:v>1.0454545454545452</c:v>
                </c:pt>
                <c:pt idx="1">
                  <c:v>1.0929752066115699</c:v>
                </c:pt>
                <c:pt idx="2">
                  <c:v>1.1277516904583016</c:v>
                </c:pt>
                <c:pt idx="3">
                  <c:v>1.1497941098627138</c:v>
                </c:pt>
                <c:pt idx="4">
                  <c:v>1.1595673597965468</c:v>
                </c:pt>
                <c:pt idx="5">
                  <c:v>1.1578965286462943</c:v>
                </c:pt>
                <c:pt idx="6">
                  <c:v>1.145868615296679</c:v>
                </c:pt>
                <c:pt idx="7">
                  <c:v>1.1247389542854196</c:v>
                </c:pt>
                <c:pt idx="8">
                  <c:v>1.0958480250518303</c:v>
                </c:pt>
                <c:pt idx="9">
                  <c:v>1.0605518375827645</c:v>
                </c:pt>
                <c:pt idx="10">
                  <c:v>1.0201670584651716</c:v>
                </c:pt>
                <c:pt idx="11">
                  <c:v>0.97593054295747983</c:v>
                </c:pt>
                <c:pt idx="12">
                  <c:v>0.92897194979242592</c:v>
                </c:pt>
                <c:pt idx="13">
                  <c:v>0.88029756124544056</c:v>
                </c:pt>
                <c:pt idx="14">
                  <c:v>0.83078321417346146</c:v>
                </c:pt>
                <c:pt idx="15">
                  <c:v>0.78117426992911732</c:v>
                </c:pt>
                <c:pt idx="16">
                  <c:v>0.73209072558995891</c:v>
                </c:pt>
                <c:pt idx="17">
                  <c:v>0.68403582637163607</c:v>
                </c:pt>
                <c:pt idx="18">
                  <c:v>0.63740682819987082</c:v>
                </c:pt>
                <c:pt idx="19">
                  <c:v>0.59250684546549304</c:v>
                </c:pt>
                <c:pt idx="20">
                  <c:v>0.5495569807404036</c:v>
                </c:pt>
                <c:pt idx="21">
                  <c:v>0.50870815965836391</c:v>
                </c:pt>
                <c:pt idx="22">
                  <c:v>0.47005228140661759</c:v>
                </c:pt>
                <c:pt idx="23">
                  <c:v>0.4336324441319378</c:v>
                </c:pt>
                <c:pt idx="24">
                  <c:v>0.39945211855496382</c:v>
                </c:pt>
                <c:pt idx="25">
                  <c:v>0.36748322705132858</c:v>
                </c:pt>
                <c:pt idx="26">
                  <c:v>0.33767314462680759</c:v>
                </c:pt>
                <c:pt idx="27">
                  <c:v>0.30995067762331574</c:v>
                </c:pt>
                <c:pt idx="28">
                  <c:v>0.28423110016497477</c:v>
                </c:pt>
                <c:pt idx="29">
                  <c:v>0.26042034115230572</c:v>
                </c:pt>
                <c:pt idx="30">
                  <c:v>0.2384184192141981</c:v>
                </c:pt>
                <c:pt idx="31">
                  <c:v>0.21812222195990313</c:v>
                </c:pt>
                <c:pt idx="32">
                  <c:v>0.19942772109141188</c:v>
                </c:pt>
                <c:pt idx="33">
                  <c:v>0.18223170790932358</c:v>
                </c:pt>
                <c:pt idx="34">
                  <c:v>0.16643312554523951</c:v>
                </c:pt>
                <c:pt idx="35">
                  <c:v>0.15193406563873565</c:v>
                </c:pt>
                <c:pt idx="36">
                  <c:v>0.13864048866175913</c:v>
                </c:pt>
                <c:pt idx="37">
                  <c:v>0.12646271900910067</c:v>
                </c:pt>
                <c:pt idx="38">
                  <c:v>0.11531575851671499</c:v>
                </c:pt>
                <c:pt idx="39">
                  <c:v>0.10511945533976422</c:v>
                </c:pt>
                <c:pt idx="40">
                  <c:v>9.5798559151943879E-2</c:v>
                </c:pt>
                <c:pt idx="41">
                  <c:v>8.7282688404783024E-2</c:v>
                </c:pt>
                <c:pt idx="42">
                  <c:v>7.9506230869818062E-2</c:v>
                </c:pt>
                <c:pt idx="43">
                  <c:v>7.2408194821134211E-2</c:v>
                </c:pt>
                <c:pt idx="44">
                  <c:v>6.5932024936120298E-2</c:v>
                </c:pt>
                <c:pt idx="45">
                  <c:v>6.0025394231565825E-2</c:v>
                </c:pt>
                <c:pt idx="46">
                  <c:v>5.4639981045152539E-2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2-7B46-ADF6-D2E1F47CA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502032"/>
        <c:axId val="2093990400"/>
      </c:lineChart>
      <c:catAx>
        <c:axId val="2093502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>
                  <a:alpha val="36659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46762643852210783"/>
              <c:y val="0.94492505353319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3990400"/>
        <c:crosses val="autoZero"/>
        <c:auto val="1"/>
        <c:lblAlgn val="ctr"/>
        <c:lblOffset val="100"/>
        <c:tickLblSkip val="5"/>
        <c:noMultiLvlLbl val="0"/>
      </c:catAx>
      <c:valAx>
        <c:axId val="20939904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VALUE </a:t>
                </a:r>
              </a:p>
            </c:rich>
          </c:tx>
          <c:layout>
            <c:manualLayout>
              <c:xMode val="edge"/>
              <c:yMode val="edge"/>
              <c:x val="2.4725274725274724E-2"/>
              <c:y val="0.46557739972010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350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7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chemeClr val="tx1"/>
                </a:solidFill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sz="2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EXPECTED GROWTH AS A FUNCTION OF PERSISTENCE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chemeClr val="tx1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205432991250213E-2"/>
          <c:y val="6.954626958758868E-2"/>
          <c:w val="0.90387849016345156"/>
          <c:h val="0.81411969543411034"/>
        </c:manualLayout>
      </c:layout>
      <c:scatterChart>
        <c:scatterStyle val="lineMarker"/>
        <c:varyColors val="0"/>
        <c:ser>
          <c:idx val="0"/>
          <c:order val="0"/>
          <c:tx>
            <c:strRef>
              <c:f>'Gordon Growth Model'!$T$9</c:f>
              <c:strCache>
                <c:ptCount val="1"/>
                <c:pt idx="0">
                  <c:v>Growth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'Gordon Growth Model'!$S$10:$S$56</c:f>
              <c:numCache>
                <c:formatCode>General</c:formatCode>
                <c:ptCount val="47"/>
                <c:pt idx="0">
                  <c:v>1</c:v>
                </c:pt>
                <c:pt idx="1">
                  <c:v>0.9</c:v>
                </c:pt>
                <c:pt idx="2">
                  <c:v>0.81</c:v>
                </c:pt>
                <c:pt idx="3">
                  <c:v>0.72900000000000009</c:v>
                </c:pt>
                <c:pt idx="4">
                  <c:v>0.65610000000000013</c:v>
                </c:pt>
                <c:pt idx="5">
                  <c:v>0.59049000000000018</c:v>
                </c:pt>
                <c:pt idx="6">
                  <c:v>0.53144100000000016</c:v>
                </c:pt>
                <c:pt idx="7">
                  <c:v>0.47829690000000014</c:v>
                </c:pt>
                <c:pt idx="8">
                  <c:v>0.43046721000000016</c:v>
                </c:pt>
                <c:pt idx="9">
                  <c:v>0.38742048900000015</c:v>
                </c:pt>
                <c:pt idx="10">
                  <c:v>0.34867844010000015</c:v>
                </c:pt>
                <c:pt idx="11">
                  <c:v>0.31381059609000017</c:v>
                </c:pt>
                <c:pt idx="12">
                  <c:v>0.28242953648100017</c:v>
                </c:pt>
                <c:pt idx="13">
                  <c:v>0.25418658283290019</c:v>
                </c:pt>
                <c:pt idx="14">
                  <c:v>0.22876792454961015</c:v>
                </c:pt>
                <c:pt idx="15">
                  <c:v>0.20589113209464913</c:v>
                </c:pt>
                <c:pt idx="16">
                  <c:v>0.18530201888518424</c:v>
                </c:pt>
                <c:pt idx="17">
                  <c:v>0.16677181699666582</c:v>
                </c:pt>
                <c:pt idx="18">
                  <c:v>0.15009463529699923</c:v>
                </c:pt>
                <c:pt idx="19">
                  <c:v>0.13508517176729934</c:v>
                </c:pt>
                <c:pt idx="20">
                  <c:v>0.12157665459056941</c:v>
                </c:pt>
                <c:pt idx="21">
                  <c:v>0.10941898913151248</c:v>
                </c:pt>
                <c:pt idx="22">
                  <c:v>9.8477090218361235E-2</c:v>
                </c:pt>
                <c:pt idx="23">
                  <c:v>8.8629381196525109E-2</c:v>
                </c:pt>
                <c:pt idx="24">
                  <c:v>7.9766443076872598E-2</c:v>
                </c:pt>
                <c:pt idx="25">
                  <c:v>7.1789798769185342E-2</c:v>
                </c:pt>
                <c:pt idx="26">
                  <c:v>6.4610818892266816E-2</c:v>
                </c:pt>
                <c:pt idx="27">
                  <c:v>5.8149737003040138E-2</c:v>
                </c:pt>
                <c:pt idx="28">
                  <c:v>5.2334763302736127E-2</c:v>
                </c:pt>
                <c:pt idx="29">
                  <c:v>4.7101286972462519E-2</c:v>
                </c:pt>
                <c:pt idx="30">
                  <c:v>4.2391158275216265E-2</c:v>
                </c:pt>
                <c:pt idx="31">
                  <c:v>3.8152042447694635E-2</c:v>
                </c:pt>
                <c:pt idx="32">
                  <c:v>3.4336838202925178E-2</c:v>
                </c:pt>
                <c:pt idx="33">
                  <c:v>3.090315438263266E-2</c:v>
                </c:pt>
                <c:pt idx="34">
                  <c:v>2.7812838944369395E-2</c:v>
                </c:pt>
                <c:pt idx="35">
                  <c:v>2.5031555049932458E-2</c:v>
                </c:pt>
                <c:pt idx="36">
                  <c:v>2.2528399544939213E-2</c:v>
                </c:pt>
                <c:pt idx="37">
                  <c:v>2.0275559590445295E-2</c:v>
                </c:pt>
                <c:pt idx="38">
                  <c:v>1.8248003631400764E-2</c:v>
                </c:pt>
                <c:pt idx="39">
                  <c:v>1.6423203268260689E-2</c:v>
                </c:pt>
                <c:pt idx="40">
                  <c:v>1.478088294143462E-2</c:v>
                </c:pt>
                <c:pt idx="41">
                  <c:v>1.3302794647291158E-2</c:v>
                </c:pt>
                <c:pt idx="42">
                  <c:v>1.1972515182562043E-2</c:v>
                </c:pt>
                <c:pt idx="43">
                  <c:v>1.077526366430584E-2</c:v>
                </c:pt>
                <c:pt idx="44">
                  <c:v>9.6977372978752571E-3</c:v>
                </c:pt>
                <c:pt idx="45">
                  <c:v>8.7279635680877331E-3</c:v>
                </c:pt>
                <c:pt idx="46">
                  <c:v>7.8551672112789576E-3</c:v>
                </c:pt>
              </c:numCache>
            </c:numRef>
          </c:xVal>
          <c:yVal>
            <c:numRef>
              <c:f>'Gordon Growth Model'!$T$10:$T$56</c:f>
              <c:numCache>
                <c:formatCode>General</c:formatCode>
                <c:ptCount val="47"/>
                <c:pt idx="0">
                  <c:v>0.15</c:v>
                </c:pt>
                <c:pt idx="1">
                  <c:v>0.14999999999999991</c:v>
                </c:pt>
                <c:pt idx="2">
                  <c:v>0.13500000000000001</c:v>
                </c:pt>
                <c:pt idx="3">
                  <c:v>0.12149999999999994</c:v>
                </c:pt>
                <c:pt idx="4">
                  <c:v>0.10935000000000006</c:v>
                </c:pt>
                <c:pt idx="5">
                  <c:v>9.8414999999999919E-2</c:v>
                </c:pt>
                <c:pt idx="6">
                  <c:v>8.8573500000000083E-2</c:v>
                </c:pt>
                <c:pt idx="7">
                  <c:v>7.9716150000000097E-2</c:v>
                </c:pt>
                <c:pt idx="8">
                  <c:v>7.1744535000000109E-2</c:v>
                </c:pt>
                <c:pt idx="9">
                  <c:v>6.4570081500000098E-2</c:v>
                </c:pt>
                <c:pt idx="10">
                  <c:v>5.8113073349999933E-2</c:v>
                </c:pt>
                <c:pt idx="11">
                  <c:v>5.2301766015000029E-2</c:v>
                </c:pt>
                <c:pt idx="12">
                  <c:v>4.7071589413500092E-2</c:v>
                </c:pt>
                <c:pt idx="13">
                  <c:v>4.2364430472149994E-2</c:v>
                </c:pt>
                <c:pt idx="14">
                  <c:v>3.812798742493495E-2</c:v>
                </c:pt>
                <c:pt idx="15">
                  <c:v>3.4315188682441544E-2</c:v>
                </c:pt>
                <c:pt idx="16">
                  <c:v>3.0883669814197434E-2</c:v>
                </c:pt>
                <c:pt idx="17">
                  <c:v>2.7795302832777535E-2</c:v>
                </c:pt>
                <c:pt idx="18">
                  <c:v>2.5015772549499937E-2</c:v>
                </c:pt>
                <c:pt idx="19">
                  <c:v>2.2514195294549788E-2</c:v>
                </c:pt>
                <c:pt idx="20">
                  <c:v>2.0262775765094831E-2</c:v>
                </c:pt>
                <c:pt idx="21">
                  <c:v>1.8236498188585415E-2</c:v>
                </c:pt>
                <c:pt idx="22">
                  <c:v>1.6412848369726785E-2</c:v>
                </c:pt>
                <c:pt idx="23">
                  <c:v>1.4771563532754106E-2</c:v>
                </c:pt>
                <c:pt idx="24">
                  <c:v>1.3294407179478718E-2</c:v>
                </c:pt>
                <c:pt idx="25">
                  <c:v>1.196496646153089E-2</c:v>
                </c:pt>
                <c:pt idx="26">
                  <c:v>1.0768469815377824E-2</c:v>
                </c:pt>
                <c:pt idx="27">
                  <c:v>9.6916228338399524E-3</c:v>
                </c:pt>
                <c:pt idx="28">
                  <c:v>8.7224605504561126E-3</c:v>
                </c:pt>
                <c:pt idx="29">
                  <c:v>7.8502144954104569E-3</c:v>
                </c:pt>
                <c:pt idx="30">
                  <c:v>7.065193045869389E-3</c:v>
                </c:pt>
                <c:pt idx="31">
                  <c:v>6.3586737412824057E-3</c:v>
                </c:pt>
                <c:pt idx="32">
                  <c:v>5.7228063671541651E-3</c:v>
                </c:pt>
                <c:pt idx="33">
                  <c:v>5.1505257304387264E-3</c:v>
                </c:pt>
                <c:pt idx="34">
                  <c:v>4.635473157394987E-3</c:v>
                </c:pt>
                <c:pt idx="35">
                  <c:v>4.1719258416554883E-3</c:v>
                </c:pt>
                <c:pt idx="36">
                  <c:v>3.7547332574898729E-3</c:v>
                </c:pt>
                <c:pt idx="37">
                  <c:v>3.379259931740819E-3</c:v>
                </c:pt>
                <c:pt idx="38">
                  <c:v>3.0413339385668703E-3</c:v>
                </c:pt>
                <c:pt idx="39">
                  <c:v>2.7372005447101611E-3</c:v>
                </c:pt>
                <c:pt idx="40">
                  <c:v>2.4634804902390339E-3</c:v>
                </c:pt>
                <c:pt idx="41">
                  <c:v>2.2171324412152416E-3</c:v>
                </c:pt>
                <c:pt idx="42">
                  <c:v>1.995419197093673E-3</c:v>
                </c:pt>
                <c:pt idx="43">
                  <c:v>1.7958772773842835E-3</c:v>
                </c:pt>
                <c:pt idx="44">
                  <c:v>1.6162895496458773E-3</c:v>
                </c:pt>
                <c:pt idx="45">
                  <c:v>1.4546605946812452E-3</c:v>
                </c:pt>
                <c:pt idx="46">
                  <c:v>1.3091945352130541E-3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6A-8A41-A246-998E87251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05583"/>
        <c:axId val="1730141440"/>
      </c:scatterChart>
      <c:valAx>
        <c:axId val="165505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PERSISTENCE FACTOR</a:t>
                </a:r>
              </a:p>
            </c:rich>
          </c:tx>
          <c:layout>
            <c:manualLayout>
              <c:xMode val="edge"/>
              <c:yMode val="edge"/>
              <c:x val="0.43744807222373067"/>
              <c:y val="0.943318187685555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30141440"/>
        <c:crosses val="autoZero"/>
        <c:crossBetween val="midCat"/>
      </c:valAx>
      <c:valAx>
        <c:axId val="173014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EXPECTED GROWTH RATE</a:t>
                </a:r>
              </a:p>
            </c:rich>
          </c:tx>
          <c:layout>
            <c:manualLayout>
              <c:xMode val="edge"/>
              <c:yMode val="edge"/>
              <c:x val="1.7189079878665317E-2"/>
              <c:y val="0.320484005093422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5505583"/>
        <c:crosses val="autoZero"/>
        <c:crossBetween val="midCat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545397773554168"/>
          <c:y val="0.92715257519039629"/>
          <c:w val="6.706401031767581E-2"/>
          <c:h val="3.8586549632115656E-2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D6D600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12</xdr:col>
      <xdr:colOff>292100</xdr:colOff>
      <xdr:row>44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3336FB-F7E6-1047-9211-34A743966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190500</xdr:colOff>
      <xdr:row>3</xdr:row>
      <xdr:rowOff>0</xdr:rowOff>
    </xdr:from>
    <xdr:to>
      <xdr:col>24</xdr:col>
      <xdr:colOff>660400</xdr:colOff>
      <xdr:row>44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DDBA61-AF3A-044E-A37C-D092C3C1B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342900</xdr:colOff>
      <xdr:row>48</xdr:row>
      <xdr:rowOff>165100</xdr:rowOff>
    </xdr:from>
    <xdr:to>
      <xdr:col>21</xdr:col>
      <xdr:colOff>368300</xdr:colOff>
      <xdr:row>72</xdr:row>
      <xdr:rowOff>12700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FC9F3B4-B1CA-F548-8FB7-19C3ED997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10</xdr:row>
      <xdr:rowOff>152400</xdr:rowOff>
    </xdr:from>
    <xdr:to>
      <xdr:col>20</xdr:col>
      <xdr:colOff>431800</xdr:colOff>
      <xdr:row>42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42FF8A-6E79-2A4E-BDE1-544CED32B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5</xdr:row>
      <xdr:rowOff>152400</xdr:rowOff>
    </xdr:from>
    <xdr:to>
      <xdr:col>11</xdr:col>
      <xdr:colOff>381000</xdr:colOff>
      <xdr:row>34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B9220F-C78E-C043-8364-73BEE7E51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266700</xdr:colOff>
      <xdr:row>5</xdr:row>
      <xdr:rowOff>177800</xdr:rowOff>
    </xdr:from>
    <xdr:to>
      <xdr:col>24</xdr:col>
      <xdr:colOff>431800</xdr:colOff>
      <xdr:row>35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CF0800-A4EA-D040-A8B2-B1155E5AE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558800</xdr:colOff>
      <xdr:row>15</xdr:row>
      <xdr:rowOff>50800</xdr:rowOff>
    </xdr:from>
    <xdr:to>
      <xdr:col>21</xdr:col>
      <xdr:colOff>431800</xdr:colOff>
      <xdr:row>53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56D288-12A4-5A4F-AB22-D5E76C5A6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A5FE-C7C5-C548-9D4D-5872E4356011}">
  <dimension ref="B5:T57"/>
  <sheetViews>
    <sheetView showGridLines="0" topLeftCell="D1" workbookViewId="0">
      <selection activeCell="S9" sqref="S9:T56"/>
    </sheetView>
  </sheetViews>
  <sheetFormatPr baseColWidth="10" defaultRowHeight="16" x14ac:dyDescent="0.2"/>
  <cols>
    <col min="1" max="2" width="10.83203125" style="11"/>
    <col min="3" max="3" width="19.1640625" style="11" customWidth="1"/>
    <col min="4" max="4" width="15.83203125" style="11" bestFit="1" customWidth="1"/>
    <col min="5" max="5" width="26.6640625" style="11" customWidth="1"/>
    <col min="6" max="6" width="11" style="11" customWidth="1"/>
    <col min="7" max="7" width="10.83203125" style="11"/>
    <col min="8" max="8" width="15.5" style="11" customWidth="1"/>
    <col min="9" max="11" width="10.83203125" style="11"/>
    <col min="12" max="12" width="14" style="11" customWidth="1"/>
    <col min="13" max="13" width="13" style="11" customWidth="1"/>
    <col min="14" max="15" width="10.83203125" style="11"/>
    <col min="16" max="16" width="16" style="11" customWidth="1"/>
    <col min="17" max="17" width="13.1640625" style="11" customWidth="1"/>
    <col min="18" max="18" width="15.83203125" style="11" bestFit="1" customWidth="1"/>
    <col min="19" max="19" width="33.33203125" style="11" customWidth="1"/>
    <col min="20" max="20" width="19.1640625" style="11" customWidth="1"/>
    <col min="21" max="16384" width="10.83203125" style="11"/>
  </cols>
  <sheetData>
    <row r="5" spans="2:20" ht="28" customHeight="1" x14ac:dyDescent="0.2"/>
    <row r="7" spans="2:20" ht="17" thickBot="1" x14ac:dyDescent="0.25"/>
    <row r="8" spans="2:20" ht="19" thickBot="1" x14ac:dyDescent="0.25">
      <c r="K8" s="1" t="s">
        <v>20</v>
      </c>
      <c r="L8" s="1"/>
      <c r="M8" s="1"/>
      <c r="O8" s="2" t="s">
        <v>21</v>
      </c>
      <c r="P8" s="3"/>
      <c r="Q8" s="4"/>
      <c r="S8" s="2" t="s">
        <v>22</v>
      </c>
      <c r="T8" s="3"/>
    </row>
    <row r="9" spans="2:20" ht="41" customHeight="1" thickBot="1" x14ac:dyDescent="0.25">
      <c r="K9" s="47" t="s">
        <v>14</v>
      </c>
      <c r="L9" s="47" t="s">
        <v>0</v>
      </c>
      <c r="M9" s="47" t="s">
        <v>15</v>
      </c>
      <c r="O9" s="5" t="s">
        <v>14</v>
      </c>
      <c r="P9" s="5" t="s">
        <v>0</v>
      </c>
      <c r="Q9" s="5" t="s">
        <v>15</v>
      </c>
      <c r="S9" s="5" t="s">
        <v>16</v>
      </c>
      <c r="T9" s="5" t="s">
        <v>17</v>
      </c>
    </row>
    <row r="10" spans="2:20" ht="19" customHeight="1" x14ac:dyDescent="0.2">
      <c r="B10" s="12"/>
      <c r="C10" s="6"/>
      <c r="D10" s="7"/>
      <c r="E10" s="7"/>
      <c r="F10" s="7"/>
      <c r="G10" s="13"/>
      <c r="H10" s="13"/>
      <c r="I10" s="13"/>
      <c r="K10" s="48">
        <v>1</v>
      </c>
      <c r="L10" s="49">
        <f>D$20*(1+D22)</f>
        <v>1.1499999999999999</v>
      </c>
      <c r="M10" s="49">
        <f>L10/(1+D$21)^K10</f>
        <v>1.0454545454545452</v>
      </c>
      <c r="O10" s="48">
        <v>1</v>
      </c>
      <c r="P10" s="49">
        <f>D20*(1+D22)</f>
        <v>1.1499999999999999</v>
      </c>
      <c r="Q10" s="49">
        <f>P10/(1+D$21)^O10</f>
        <v>1.0454545454545452</v>
      </c>
      <c r="S10" s="48">
        <f>D$23^(O10-1)</f>
        <v>1</v>
      </c>
      <c r="T10" s="49">
        <f>D22</f>
        <v>0.15</v>
      </c>
    </row>
    <row r="11" spans="2:20" ht="18" x14ac:dyDescent="0.2">
      <c r="B11" s="12"/>
      <c r="I11" s="13"/>
      <c r="K11" s="48">
        <f t="shared" ref="K11:K57" si="0">1+K10</f>
        <v>2</v>
      </c>
      <c r="L11" s="49">
        <f>L10*(1+$D$22)</f>
        <v>1.3224999999999998</v>
      </c>
      <c r="M11" s="49">
        <f>L11/(1+D$21)^K11</f>
        <v>1.0929752066115699</v>
      </c>
      <c r="O11" s="48">
        <v>2</v>
      </c>
      <c r="P11" s="49">
        <f>P10*(1+D$22*S10)</f>
        <v>1.3224999999999998</v>
      </c>
      <c r="Q11" s="49">
        <f>P11/(1+D$21)^O11</f>
        <v>1.0929752066115699</v>
      </c>
      <c r="S11" s="48">
        <f>D$23^(O11-1)</f>
        <v>0.9</v>
      </c>
      <c r="T11" s="49">
        <f>P11/P10-1</f>
        <v>0.14999999999999991</v>
      </c>
    </row>
    <row r="12" spans="2:20" ht="18" x14ac:dyDescent="0.2">
      <c r="B12" s="12"/>
      <c r="I12" s="13"/>
      <c r="K12" s="48">
        <f t="shared" si="0"/>
        <v>3</v>
      </c>
      <c r="L12" s="49">
        <f>L11*(1+$D$22)</f>
        <v>1.5208749999999995</v>
      </c>
      <c r="M12" s="49">
        <f>L12/(1+D$21)^K12</f>
        <v>1.1426558978211865</v>
      </c>
      <c r="O12" s="48">
        <v>3</v>
      </c>
      <c r="P12" s="49">
        <f>P11*(1+D$22*S11)</f>
        <v>1.5010374999999998</v>
      </c>
      <c r="Q12" s="49">
        <f>P12/(1+D$21)^O12</f>
        <v>1.1277516904583016</v>
      </c>
      <c r="S12" s="48">
        <f>D$23^(O12-1)</f>
        <v>0.81</v>
      </c>
      <c r="T12" s="49">
        <f>P12/P11-1</f>
        <v>0.13500000000000001</v>
      </c>
    </row>
    <row r="13" spans="2:20" ht="18" x14ac:dyDescent="0.2">
      <c r="B13" s="14"/>
      <c r="I13" s="13"/>
      <c r="K13" s="48">
        <f t="shared" si="0"/>
        <v>4</v>
      </c>
      <c r="L13" s="49">
        <f>L12*(1+$D$22)</f>
        <v>1.7490062499999994</v>
      </c>
      <c r="M13" s="49">
        <f>L13/(1+D$21)^K13</f>
        <v>1.1945948022676041</v>
      </c>
      <c r="O13" s="48">
        <v>4</v>
      </c>
      <c r="P13" s="49">
        <f>P12*(1+D$22*S12)</f>
        <v>1.6834135562499997</v>
      </c>
      <c r="Q13" s="49">
        <f>P13/(1+D$21)^O13</f>
        <v>1.1497941098627138</v>
      </c>
      <c r="S13" s="48">
        <f>D$23^(O13-1)</f>
        <v>0.72900000000000009</v>
      </c>
      <c r="T13" s="49">
        <f>P13/P12-1</f>
        <v>0.12149999999999994</v>
      </c>
    </row>
    <row r="14" spans="2:20" ht="18" x14ac:dyDescent="0.2">
      <c r="K14" s="48">
        <f>1+K13</f>
        <v>5</v>
      </c>
      <c r="L14" s="49">
        <f>L13*(1+$D$22)</f>
        <v>2.0113571874999994</v>
      </c>
      <c r="M14" s="49">
        <f>L14/(1+D$21)^K14</f>
        <v>1.2488945660070405</v>
      </c>
      <c r="O14" s="48">
        <v>5</v>
      </c>
      <c r="P14" s="49">
        <f>P13*(1+D$22*S13)</f>
        <v>1.8674948286259372</v>
      </c>
      <c r="Q14" s="49">
        <f>P14/(1+D$21)^O14</f>
        <v>1.1595673597965468</v>
      </c>
      <c r="S14" s="48">
        <f>D$23^(O14-1)</f>
        <v>0.65610000000000013</v>
      </c>
      <c r="T14" s="49">
        <f>P14/P13-1</f>
        <v>0.10935000000000006</v>
      </c>
    </row>
    <row r="15" spans="2:20" ht="18" x14ac:dyDescent="0.2">
      <c r="K15" s="48">
        <f t="shared" si="0"/>
        <v>6</v>
      </c>
      <c r="L15" s="49">
        <f>L14*(1+$D$22)</f>
        <v>2.3130607656249991</v>
      </c>
      <c r="M15" s="49">
        <f>L15/(1+D$21)^K15</f>
        <v>1.305662500825542</v>
      </c>
      <c r="O15" s="48">
        <v>6</v>
      </c>
      <c r="P15" s="49">
        <f>P14*(1+D$22*S14)</f>
        <v>2.0512843321851588</v>
      </c>
      <c r="Q15" s="49">
        <f>P15/(1+D$21)^O15</f>
        <v>1.1578965286462943</v>
      </c>
      <c r="S15" s="48">
        <f>D$23^(O15-1)</f>
        <v>0.59049000000000018</v>
      </c>
      <c r="T15" s="49">
        <f>P15/P14-1</f>
        <v>9.8414999999999919E-2</v>
      </c>
    </row>
    <row r="16" spans="2:20" ht="19" thickBot="1" x14ac:dyDescent="0.25">
      <c r="K16" s="48">
        <f t="shared" si="0"/>
        <v>7</v>
      </c>
      <c r="L16" s="49">
        <f>L15*(1+$D$22)</f>
        <v>2.6600198804687487</v>
      </c>
      <c r="M16" s="49">
        <f>L16/(1+D$21)^K16</f>
        <v>1.3650107963176117</v>
      </c>
      <c r="O16" s="48">
        <v>7</v>
      </c>
      <c r="P16" s="49">
        <f>P15*(1+D$22*S15)</f>
        <v>2.2329737649819612</v>
      </c>
      <c r="Q16" s="49">
        <f>P16/(1+D$21)^O16</f>
        <v>1.145868615296679</v>
      </c>
      <c r="S16" s="48">
        <f>D$23^(O16-1)</f>
        <v>0.53144100000000016</v>
      </c>
      <c r="T16" s="49">
        <f>P16/P15-1</f>
        <v>8.8573500000000083E-2</v>
      </c>
    </row>
    <row r="17" spans="2:20" ht="18" x14ac:dyDescent="0.2">
      <c r="B17" s="41"/>
      <c r="C17" s="43"/>
      <c r="D17" s="43"/>
      <c r="E17" s="43"/>
      <c r="F17" s="43"/>
      <c r="G17" s="43"/>
      <c r="H17" s="43"/>
      <c r="I17" s="44"/>
      <c r="K17" s="48">
        <f t="shared" si="0"/>
        <v>8</v>
      </c>
      <c r="L17" s="49">
        <f>L16*(1+$D$22)</f>
        <v>3.0590228625390607</v>
      </c>
      <c r="M17" s="49">
        <f>L17/(1+D$21)^K17</f>
        <v>1.4270567416047759</v>
      </c>
      <c r="O17" s="48">
        <v>8</v>
      </c>
      <c r="P17" s="49">
        <f>P16*(1+D$22*S16)</f>
        <v>2.4109778365773282</v>
      </c>
      <c r="Q17" s="49">
        <f>P17/(1+D$21)^O17</f>
        <v>1.1247389542854196</v>
      </c>
      <c r="S17" s="48">
        <f>D$23^(O17-1)</f>
        <v>0.47829690000000014</v>
      </c>
      <c r="T17" s="49">
        <f>P17/P16-1</f>
        <v>7.9716150000000097E-2</v>
      </c>
    </row>
    <row r="18" spans="2:20" ht="18" x14ac:dyDescent="0.2">
      <c r="B18" s="42"/>
      <c r="C18" s="37"/>
      <c r="D18" s="37"/>
      <c r="E18" s="37"/>
      <c r="F18" s="37"/>
      <c r="G18" s="37"/>
      <c r="H18" s="37"/>
      <c r="I18" s="38"/>
      <c r="K18" s="48">
        <f t="shared" si="0"/>
        <v>9</v>
      </c>
      <c r="L18" s="49">
        <f>L17*(1+$D$22)</f>
        <v>3.5178762919199196</v>
      </c>
      <c r="M18" s="49">
        <f>L18/(1+D$21)^K18</f>
        <v>1.4919229571322654</v>
      </c>
      <c r="O18" s="48">
        <v>9</v>
      </c>
      <c r="P18" s="49">
        <f>P17*(1+D$22*S17)</f>
        <v>2.5839523203578749</v>
      </c>
      <c r="Q18" s="49">
        <f>P18/(1+D$21)^O18</f>
        <v>1.0958480250518303</v>
      </c>
      <c r="S18" s="48">
        <f>D$23^(O18-1)</f>
        <v>0.43046721000000016</v>
      </c>
      <c r="T18" s="49">
        <f>P18/P17-1</f>
        <v>7.1744535000000109E-2</v>
      </c>
    </row>
    <row r="19" spans="2:20" ht="19" thickBot="1" x14ac:dyDescent="0.25">
      <c r="B19" s="42"/>
      <c r="C19" s="37"/>
      <c r="D19" s="45" t="s">
        <v>18</v>
      </c>
      <c r="E19" s="37"/>
      <c r="F19" s="37"/>
      <c r="G19" s="37"/>
      <c r="H19" s="37"/>
      <c r="I19" s="38"/>
      <c r="K19" s="48">
        <f t="shared" si="0"/>
        <v>10</v>
      </c>
      <c r="L19" s="49">
        <f>L18*(1+$D$22)</f>
        <v>4.0455577357079076</v>
      </c>
      <c r="M19" s="49">
        <f>L19/(1+D$21)^K19</f>
        <v>1.5597376370019138</v>
      </c>
      <c r="O19" s="48">
        <v>10</v>
      </c>
      <c r="P19" s="49">
        <f>P18*(1+D$22*S18)</f>
        <v>2.7507983322754974</v>
      </c>
      <c r="Q19" s="49">
        <f>P19/(1+D$21)^O19</f>
        <v>1.0605518375827645</v>
      </c>
      <c r="S19" s="48">
        <f>D$23^(O19-1)</f>
        <v>0.38742048900000015</v>
      </c>
      <c r="T19" s="49">
        <f>P19/P18-1</f>
        <v>6.4570081500000098E-2</v>
      </c>
    </row>
    <row r="20" spans="2:20" ht="19" thickBot="1" x14ac:dyDescent="0.25">
      <c r="B20" s="28"/>
      <c r="C20" s="8" t="s">
        <v>0</v>
      </c>
      <c r="D20" s="16">
        <v>1</v>
      </c>
      <c r="E20" s="17" t="s">
        <v>1</v>
      </c>
      <c r="F20" s="17"/>
      <c r="G20" s="29"/>
      <c r="H20" s="29"/>
      <c r="I20" s="30"/>
      <c r="K20" s="48">
        <f t="shared" si="0"/>
        <v>11</v>
      </c>
      <c r="L20" s="49">
        <f>L19*(1+$D$22)</f>
        <v>4.6523913960640932</v>
      </c>
      <c r="M20" s="49">
        <f>L20/(1+D$21)^K20</f>
        <v>1.6306348023201822</v>
      </c>
      <c r="O20" s="48">
        <v>11</v>
      </c>
      <c r="P20" s="49">
        <f>P19*(1+D$22*S19)</f>
        <v>2.9106556775300807</v>
      </c>
      <c r="Q20" s="49">
        <f>P20/(1+D$21)^O20</f>
        <v>1.0201670584651716</v>
      </c>
      <c r="S20" s="48">
        <f>D$23^(O20-1)</f>
        <v>0.34867844010000015</v>
      </c>
      <c r="T20" s="49">
        <f>P20/P19-1</f>
        <v>5.8113073349999933E-2</v>
      </c>
    </row>
    <row r="21" spans="2:20" ht="19" thickBot="1" x14ac:dyDescent="0.25">
      <c r="B21" s="28"/>
      <c r="C21" s="8" t="s">
        <v>2</v>
      </c>
      <c r="D21" s="16">
        <v>0.1</v>
      </c>
      <c r="E21" s="17" t="s">
        <v>3</v>
      </c>
      <c r="F21" s="17"/>
      <c r="G21" s="29"/>
      <c r="H21" s="29"/>
      <c r="I21" s="30"/>
      <c r="K21" s="48">
        <f t="shared" si="0"/>
        <v>12</v>
      </c>
      <c r="L21" s="49">
        <f>L20*(1+$D$22)</f>
        <v>5.3502501054737071</v>
      </c>
      <c r="M21" s="49">
        <f>L21/(1+D$21)^K21</f>
        <v>1.7047545660620087</v>
      </c>
      <c r="O21" s="48">
        <v>12</v>
      </c>
      <c r="P21" s="49">
        <f>P20*(1+D$22*S20)</f>
        <v>3.0628881097264902</v>
      </c>
      <c r="Q21" s="49">
        <f>P21/(1+D$21)^O21</f>
        <v>0.97593054295747983</v>
      </c>
      <c r="S21" s="48">
        <f>D$23^(O21-1)</f>
        <v>0.31381059609000017</v>
      </c>
      <c r="T21" s="49">
        <f>P21/P20-1</f>
        <v>5.2301766015000029E-2</v>
      </c>
    </row>
    <row r="22" spans="2:20" ht="22" customHeight="1" thickBot="1" x14ac:dyDescent="0.25">
      <c r="B22" s="28"/>
      <c r="C22" s="8" t="s">
        <v>4</v>
      </c>
      <c r="D22" s="16">
        <v>0.15</v>
      </c>
      <c r="E22" s="18" t="s">
        <v>5</v>
      </c>
      <c r="F22" s="46"/>
      <c r="G22" s="29"/>
      <c r="H22" s="29"/>
      <c r="I22" s="30"/>
      <c r="K22" s="48">
        <f t="shared" si="0"/>
        <v>13</v>
      </c>
      <c r="L22" s="49">
        <f>L21*(1+$D$22)</f>
        <v>6.1527876212947623</v>
      </c>
      <c r="M22" s="49">
        <f>L22/(1+D$21)^K22</f>
        <v>1.7822434099739179</v>
      </c>
      <c r="O22" s="48">
        <v>13</v>
      </c>
      <c r="P22" s="49">
        <f>P21*(1+D$22*S21)</f>
        <v>3.2070631212470269</v>
      </c>
      <c r="Q22" s="49">
        <f>P22/(1+D$21)^O22</f>
        <v>0.92897194979242592</v>
      </c>
      <c r="S22" s="48">
        <f>D$23^(O22-1)</f>
        <v>0.28242953648100017</v>
      </c>
      <c r="T22" s="49">
        <f>P22/P21-1</f>
        <v>4.7071589413500092E-2</v>
      </c>
    </row>
    <row r="23" spans="2:20" ht="22" customHeight="1" x14ac:dyDescent="0.2">
      <c r="B23" s="28"/>
      <c r="C23" s="20" t="s">
        <v>6</v>
      </c>
      <c r="D23" s="22">
        <v>0.9</v>
      </c>
      <c r="E23" s="19" t="s">
        <v>7</v>
      </c>
      <c r="F23" s="19"/>
      <c r="G23" s="19"/>
      <c r="H23" s="19"/>
      <c r="I23" s="24"/>
      <c r="J23" s="15"/>
      <c r="K23" s="48">
        <f t="shared" si="0"/>
        <v>14</v>
      </c>
      <c r="L23" s="49">
        <f>L22*(1+$D$22)</f>
        <v>7.0757057644889763</v>
      </c>
      <c r="M23" s="49">
        <f>L23/(1+D$21)^K23</f>
        <v>1.863254474063641</v>
      </c>
      <c r="O23" s="48">
        <v>14</v>
      </c>
      <c r="P23" s="49">
        <f>P22*(1+D$22*S22)</f>
        <v>3.3429285238668931</v>
      </c>
      <c r="Q23" s="49">
        <f>P23/(1+D$21)^O23</f>
        <v>0.88029756124544056</v>
      </c>
      <c r="S23" s="48">
        <f>D$23^(O23-1)</f>
        <v>0.25418658283290019</v>
      </c>
      <c r="T23" s="49">
        <f>P23/P22-1</f>
        <v>4.2364430472149994E-2</v>
      </c>
    </row>
    <row r="24" spans="2:20" ht="18" x14ac:dyDescent="0.2">
      <c r="B24" s="25"/>
      <c r="C24" s="21"/>
      <c r="D24" s="23"/>
      <c r="E24" s="19"/>
      <c r="F24" s="19"/>
      <c r="G24" s="19"/>
      <c r="H24" s="19"/>
      <c r="I24" s="24"/>
      <c r="K24" s="48">
        <f t="shared" si="0"/>
        <v>15</v>
      </c>
      <c r="L24" s="49">
        <f>L23*(1+$D$22)</f>
        <v>8.1370616291623215</v>
      </c>
      <c r="M24" s="49">
        <f>L24/(1+D$21)^K24</f>
        <v>1.9479478592483517</v>
      </c>
      <c r="O24" s="48">
        <v>15</v>
      </c>
      <c r="P24" s="49">
        <f>P23*(1+D$22*S23)</f>
        <v>3.4703876605873463</v>
      </c>
      <c r="Q24" s="49">
        <f>P24/(1+D$21)^O24</f>
        <v>0.83078321417346146</v>
      </c>
      <c r="S24" s="48">
        <f>D$23^(O24-1)</f>
        <v>0.22876792454961015</v>
      </c>
      <c r="T24" s="49">
        <f>P24/P23-1</f>
        <v>3.812798742493495E-2</v>
      </c>
    </row>
    <row r="25" spans="2:20" ht="19" customHeight="1" x14ac:dyDescent="0.2">
      <c r="B25" s="25"/>
      <c r="C25" s="26"/>
      <c r="D25" s="31"/>
      <c r="E25" s="32"/>
      <c r="F25" s="26"/>
      <c r="G25" s="26"/>
      <c r="H25" s="26"/>
      <c r="I25" s="27"/>
      <c r="K25" s="48">
        <f t="shared" si="0"/>
        <v>16</v>
      </c>
      <c r="L25" s="49">
        <f>L24*(1+$D$22)</f>
        <v>9.3576208735366695</v>
      </c>
      <c r="M25" s="49">
        <f>L25/(1+D$21)^K25</f>
        <v>2.0364909437596403</v>
      </c>
      <c r="O25" s="48">
        <v>16</v>
      </c>
      <c r="P25" s="49">
        <f>P24*(1+D$22*S24)</f>
        <v>3.5894746679616181</v>
      </c>
      <c r="Q25" s="49">
        <f>P25/(1+D$21)^O25</f>
        <v>0.78117426992911732</v>
      </c>
      <c r="S25" s="48">
        <f>D$23^(O25-1)</f>
        <v>0.20589113209464913</v>
      </c>
      <c r="T25" s="49">
        <f>P25/P24-1</f>
        <v>3.4315188682441544E-2</v>
      </c>
    </row>
    <row r="26" spans="2:20" ht="19" customHeight="1" thickBot="1" x14ac:dyDescent="0.25">
      <c r="B26" s="25"/>
      <c r="C26" s="26"/>
      <c r="D26" s="45" t="s">
        <v>19</v>
      </c>
      <c r="E26" s="26"/>
      <c r="F26" s="26"/>
      <c r="G26" s="26"/>
      <c r="H26" s="26"/>
      <c r="I26" s="27"/>
      <c r="K26" s="48">
        <f t="shared" si="0"/>
        <v>17</v>
      </c>
      <c r="L26" s="49">
        <f>L25*(1+$D$22)</f>
        <v>10.761264004567169</v>
      </c>
      <c r="M26" s="49">
        <f>L26/(1+D$21)^K26</f>
        <v>2.1290587139305326</v>
      </c>
      <c r="O26" s="48">
        <v>17</v>
      </c>
      <c r="P26" s="49">
        <f>P25*(1+D$22*S25)</f>
        <v>3.7003308184133705</v>
      </c>
      <c r="Q26" s="49">
        <f>P26/(1+D$21)^O26</f>
        <v>0.73209072558995891</v>
      </c>
      <c r="S26" s="48">
        <f>D$23^(O26-1)</f>
        <v>0.18530201888518424</v>
      </c>
      <c r="T26" s="49">
        <f>P26/P25-1</f>
        <v>3.0883669814197434E-2</v>
      </c>
    </row>
    <row r="27" spans="2:20" ht="19" thickBot="1" x14ac:dyDescent="0.25">
      <c r="B27" s="25"/>
      <c r="C27" s="9" t="s">
        <v>8</v>
      </c>
      <c r="D27" s="10">
        <f>1/(D21-D22)</f>
        <v>-20.000000000000004</v>
      </c>
      <c r="E27" s="33" t="s">
        <v>9</v>
      </c>
      <c r="F27" s="33"/>
      <c r="G27" s="33"/>
      <c r="H27" s="33"/>
      <c r="I27" s="27"/>
      <c r="K27" s="48">
        <f t="shared" si="0"/>
        <v>18</v>
      </c>
      <c r="L27" s="49">
        <f>L26*(1+$D$22)</f>
        <v>12.375453605252243</v>
      </c>
      <c r="M27" s="49">
        <f>L27/(1+D$21)^K27</f>
        <v>2.2258341100182837</v>
      </c>
      <c r="O27" s="48">
        <v>18</v>
      </c>
      <c r="P27" s="49">
        <f>P26*(1+D$22*S26)</f>
        <v>3.8031826340926296</v>
      </c>
      <c r="Q27" s="49">
        <f>P27/(1+D$21)^O27</f>
        <v>0.68403582637163607</v>
      </c>
      <c r="S27" s="48">
        <f>D$23^(O27-1)</f>
        <v>0.16677181699666582</v>
      </c>
      <c r="T27" s="49">
        <f>P27/P26-1</f>
        <v>2.7795302832777535E-2</v>
      </c>
    </row>
    <row r="28" spans="2:20" ht="19" thickBot="1" x14ac:dyDescent="0.25">
      <c r="B28" s="25"/>
      <c r="C28" s="8" t="s">
        <v>10</v>
      </c>
      <c r="D28" s="10">
        <f>SUM(M10:M57)</f>
        <v>171.25637734799832</v>
      </c>
      <c r="E28" s="34" t="s">
        <v>9</v>
      </c>
      <c r="F28" s="34"/>
      <c r="G28" s="34"/>
      <c r="H28" s="34"/>
      <c r="I28" s="27"/>
      <c r="K28" s="48">
        <f t="shared" si="0"/>
        <v>19</v>
      </c>
      <c r="L28" s="49">
        <f>L27*(1+$D$22)</f>
        <v>14.231771646040078</v>
      </c>
      <c r="M28" s="49">
        <f>L28/(1+D$21)^K28</f>
        <v>2.3270083877463867</v>
      </c>
      <c r="O28" s="48">
        <v>19</v>
      </c>
      <c r="P28" s="49">
        <f>P27*(1+D$22*S27)</f>
        <v>3.8983221858312986</v>
      </c>
      <c r="Q28" s="49">
        <f>P28/(1+D$21)^O28</f>
        <v>0.63740682819987082</v>
      </c>
      <c r="S28" s="48">
        <f>D$23^(O28-1)</f>
        <v>0.15009463529699923</v>
      </c>
      <c r="T28" s="49">
        <f>P28/P27-1</f>
        <v>2.5015772549499937E-2</v>
      </c>
    </row>
    <row r="29" spans="2:20" ht="19" thickBot="1" x14ac:dyDescent="0.25">
      <c r="B29" s="25"/>
      <c r="C29" s="8" t="s">
        <v>10</v>
      </c>
      <c r="D29" s="10">
        <f>SUM(Q10:Q56)</f>
        <v>25.302670926694411</v>
      </c>
      <c r="E29" s="34" t="s">
        <v>11</v>
      </c>
      <c r="F29" s="34"/>
      <c r="G29" s="35"/>
      <c r="H29" s="35"/>
      <c r="I29" s="27"/>
      <c r="K29" s="48">
        <f t="shared" si="0"/>
        <v>20</v>
      </c>
      <c r="L29" s="49">
        <f>L28*(1+$D$22)</f>
        <v>16.366537392946089</v>
      </c>
      <c r="M29" s="49">
        <f>L29/(1+D$21)^K29</f>
        <v>2.4327814962803136</v>
      </c>
      <c r="O29" s="48">
        <v>20</v>
      </c>
      <c r="P29" s="49">
        <f>P28*(1+D$22*S28)</f>
        <v>3.9860897728441809</v>
      </c>
      <c r="Q29" s="49">
        <f>P29/(1+D$21)^O29</f>
        <v>0.59250684546549304</v>
      </c>
      <c r="S29" s="48">
        <f>D$23^(O29-1)</f>
        <v>0.13508517176729934</v>
      </c>
      <c r="T29" s="49">
        <f>P29/P28-1</f>
        <v>2.2514195294549788E-2</v>
      </c>
    </row>
    <row r="30" spans="2:20" ht="18" x14ac:dyDescent="0.2">
      <c r="B30" s="25"/>
      <c r="C30" s="37"/>
      <c r="D30" s="37"/>
      <c r="E30" s="37"/>
      <c r="F30" s="37"/>
      <c r="G30" s="37"/>
      <c r="H30" s="37"/>
      <c r="I30" s="38"/>
      <c r="K30" s="48">
        <f t="shared" si="0"/>
        <v>21</v>
      </c>
      <c r="L30" s="49">
        <f>L29*(1+$D$22)</f>
        <v>18.821518001888002</v>
      </c>
      <c r="M30" s="49">
        <f>L30/(1+D$21)^K30</f>
        <v>2.5433624733839637</v>
      </c>
      <c r="O30" s="48">
        <v>21</v>
      </c>
      <c r="P30" s="49">
        <f>P29*(1+D$22*S29)</f>
        <v>4.0668590160908602</v>
      </c>
      <c r="Q30" s="49">
        <f>P30/(1+D$21)^O30</f>
        <v>0.5495569807404036</v>
      </c>
      <c r="S30" s="48">
        <f>D$23^(O30-1)</f>
        <v>0.12157665459056941</v>
      </c>
      <c r="T30" s="49">
        <f>P30/P29-1</f>
        <v>2.0262775765094831E-2</v>
      </c>
    </row>
    <row r="31" spans="2:20" ht="18" x14ac:dyDescent="0.2">
      <c r="B31" s="25"/>
      <c r="C31" s="37"/>
      <c r="D31" s="37"/>
      <c r="E31" s="37"/>
      <c r="F31" s="37"/>
      <c r="G31" s="37"/>
      <c r="H31" s="37"/>
      <c r="I31" s="38"/>
      <c r="K31" s="48">
        <f t="shared" si="0"/>
        <v>22</v>
      </c>
      <c r="L31" s="49">
        <f>L30*(1+$D$22)</f>
        <v>21.6447457021712</v>
      </c>
      <c r="M31" s="49">
        <f>L31/(1+D$21)^K31</f>
        <v>2.6589698585377799</v>
      </c>
      <c r="O31" s="48">
        <v>22</v>
      </c>
      <c r="P31" s="49">
        <f>P30*(1+D$22*S30)</f>
        <v>4.1410242831710331</v>
      </c>
      <c r="Q31" s="49">
        <f>P31/(1+D$21)^O31</f>
        <v>0.50870815965836391</v>
      </c>
      <c r="S31" s="48">
        <f>D$23^(O31-1)</f>
        <v>0.10941898913151248</v>
      </c>
      <c r="T31" s="49">
        <f>P31/P30-1</f>
        <v>1.8236498188585415E-2</v>
      </c>
    </row>
    <row r="32" spans="2:20" ht="19" thickBot="1" x14ac:dyDescent="0.25">
      <c r="B32" s="36"/>
      <c r="C32" s="39"/>
      <c r="D32" s="39"/>
      <c r="E32" s="39"/>
      <c r="F32" s="39"/>
      <c r="G32" s="39"/>
      <c r="H32" s="39"/>
      <c r="I32" s="40"/>
      <c r="K32" s="48">
        <f t="shared" si="0"/>
        <v>23</v>
      </c>
      <c r="L32" s="49">
        <f>L31*(1+$D$22)</f>
        <v>24.891457557496878</v>
      </c>
      <c r="M32" s="49">
        <f>L32/(1+D$21)^K32</f>
        <v>2.7798321248349511</v>
      </c>
      <c r="O32" s="48">
        <v>23</v>
      </c>
      <c r="P32" s="49">
        <f>P31*(1+D$22*S31)</f>
        <v>4.2089902868260758</v>
      </c>
      <c r="Q32" s="49">
        <f>P32/(1+D$21)^O32</f>
        <v>0.47005228140661759</v>
      </c>
      <c r="S32" s="48">
        <f>D$23^(O32-1)</f>
        <v>9.8477090218361235E-2</v>
      </c>
      <c r="T32" s="49">
        <f>P32/P31-1</f>
        <v>1.6412848369726785E-2</v>
      </c>
    </row>
    <row r="33" spans="11:20" ht="18" x14ac:dyDescent="0.2">
      <c r="K33" s="48">
        <f t="shared" si="0"/>
        <v>24</v>
      </c>
      <c r="L33" s="49">
        <f>L32*(1+$D$22)</f>
        <v>28.625176191121408</v>
      </c>
      <c r="M33" s="49">
        <f>L33/(1+D$21)^K33</f>
        <v>2.9061881305092672</v>
      </c>
      <c r="O33" s="48">
        <v>24</v>
      </c>
      <c r="P33" s="49">
        <f>P32*(1+D$22*S32)</f>
        <v>4.2711636542566724</v>
      </c>
      <c r="Q33" s="49">
        <f>P33/(1+D$21)^O33</f>
        <v>0.4336324441319378</v>
      </c>
      <c r="S33" s="48">
        <f>D$23^(O33-1)</f>
        <v>8.8629381196525109E-2</v>
      </c>
      <c r="T33" s="49">
        <f>P33/P32-1</f>
        <v>1.4771563532754106E-2</v>
      </c>
    </row>
    <row r="34" spans="11:20" ht="18" x14ac:dyDescent="0.2">
      <c r="K34" s="48">
        <f t="shared" si="0"/>
        <v>25</v>
      </c>
      <c r="L34" s="49">
        <f>L33*(1+$D$22)</f>
        <v>32.918952619789614</v>
      </c>
      <c r="M34" s="49">
        <f>L34/(1+D$21)^K34</f>
        <v>3.0382875909869602</v>
      </c>
      <c r="O34" s="48">
        <v>25</v>
      </c>
      <c r="P34" s="49">
        <f>P33*(1+D$22*S33)</f>
        <v>4.3279462430065507</v>
      </c>
      <c r="Q34" s="49">
        <f>P34/(1+D$21)^O34</f>
        <v>0.39945211855496382</v>
      </c>
      <c r="S34" s="48">
        <f>D$23^(O34-1)</f>
        <v>7.9766443076872598E-2</v>
      </c>
      <c r="T34" s="49">
        <f>P34/P33-1</f>
        <v>1.3294407179478718E-2</v>
      </c>
    </row>
    <row r="35" spans="11:20" ht="18" x14ac:dyDescent="0.2">
      <c r="K35" s="48">
        <f t="shared" si="0"/>
        <v>26</v>
      </c>
      <c r="L35" s="49">
        <f>L34*(1+$D$22)</f>
        <v>37.856795512758055</v>
      </c>
      <c r="M35" s="49">
        <f>L35/(1+D$21)^K35</f>
        <v>3.1763915723954579</v>
      </c>
      <c r="O35" s="48">
        <v>26</v>
      </c>
      <c r="P35" s="49">
        <f>P34*(1+D$22*S34)</f>
        <v>4.3797299746514327</v>
      </c>
      <c r="Q35" s="49">
        <f>P35/(1+D$21)^O35</f>
        <v>0.36748322705132858</v>
      </c>
      <c r="S35" s="48">
        <f>D$23^(O35-1)</f>
        <v>7.1789798769185342E-2</v>
      </c>
      <c r="T35" s="49">
        <f>P35/P34-1</f>
        <v>1.196496646153089E-2</v>
      </c>
    </row>
    <row r="36" spans="11:20" ht="18" x14ac:dyDescent="0.2">
      <c r="K36" s="48">
        <f t="shared" si="0"/>
        <v>27</v>
      </c>
      <c r="L36" s="49">
        <f>L35*(1+$D$22)</f>
        <v>43.535314839671763</v>
      </c>
      <c r="M36" s="49">
        <f>L36/(1+D$21)^K36</f>
        <v>3.320773007504342</v>
      </c>
      <c r="O36" s="48">
        <v>27</v>
      </c>
      <c r="P36" s="49">
        <f>P35*(1+D$22*S35)</f>
        <v>4.4268929646829722</v>
      </c>
      <c r="Q36" s="49">
        <f>P36/(1+D$21)^O36</f>
        <v>0.33767314462680759</v>
      </c>
      <c r="S36" s="48">
        <f>D$23^(O36-1)</f>
        <v>6.4610818892266816E-2</v>
      </c>
      <c r="T36" s="49">
        <f>P36/P35-1</f>
        <v>1.0768469815377824E-2</v>
      </c>
    </row>
    <row r="37" spans="11:20" ht="18" x14ac:dyDescent="0.2">
      <c r="K37" s="48">
        <f t="shared" si="0"/>
        <v>28</v>
      </c>
      <c r="L37" s="49">
        <f>L36*(1+$D$22)</f>
        <v>50.065612065622524</v>
      </c>
      <c r="M37" s="49">
        <f>L37/(1+D$21)^K37</f>
        <v>3.4717172351181755</v>
      </c>
      <c r="O37" s="48">
        <v>28</v>
      </c>
      <c r="P37" s="49">
        <f>P36*(1+D$22*S36)</f>
        <v>4.4697967416224591</v>
      </c>
      <c r="Q37" s="49">
        <f>P37/(1+D$21)^O37</f>
        <v>0.30995067762331574</v>
      </c>
      <c r="S37" s="48">
        <f>D$23^(O37-1)</f>
        <v>5.8149737003040138E-2</v>
      </c>
      <c r="T37" s="49">
        <f>P37/P36-1</f>
        <v>9.6916228338399524E-3</v>
      </c>
    </row>
    <row r="38" spans="11:20" ht="18" x14ac:dyDescent="0.2">
      <c r="K38" s="48">
        <f t="shared" si="0"/>
        <v>29</v>
      </c>
      <c r="L38" s="49">
        <f>L37*(1+$D$22)</f>
        <v>57.575453875465897</v>
      </c>
      <c r="M38" s="49">
        <f>L38/(1+D$21)^K38</f>
        <v>3.6295225639871829</v>
      </c>
      <c r="O38" s="48">
        <v>29</v>
      </c>
      <c r="P38" s="49">
        <f>P37*(1+D$22*S37)</f>
        <v>4.5087843673698185</v>
      </c>
      <c r="Q38" s="49">
        <f>P38/(1+D$21)^O38</f>
        <v>0.28423110016497477</v>
      </c>
      <c r="S38" s="48">
        <f>D$23^(O38-1)</f>
        <v>5.2334763302736127E-2</v>
      </c>
      <c r="T38" s="49">
        <f>P38/P37-1</f>
        <v>8.7224605504561126E-3</v>
      </c>
    </row>
    <row r="39" spans="11:20" ht="18" x14ac:dyDescent="0.2">
      <c r="K39" s="48">
        <f t="shared" si="0"/>
        <v>30</v>
      </c>
      <c r="L39" s="49">
        <f>L38*(1+$D$22)</f>
        <v>66.211771956785782</v>
      </c>
      <c r="M39" s="49">
        <f>L39/(1+D$21)^K39</f>
        <v>3.7945008623502363</v>
      </c>
      <c r="O39" s="48">
        <v>30</v>
      </c>
      <c r="P39" s="49">
        <f>P38*(1+D$22*S38)</f>
        <v>4.5441792917672252</v>
      </c>
      <c r="Q39" s="49">
        <f>P39/(1+D$21)^O39</f>
        <v>0.26042034115230572</v>
      </c>
      <c r="S39" s="48">
        <f>D$23^(O39-1)</f>
        <v>4.7101286972462519E-2</v>
      </c>
      <c r="T39" s="49">
        <f>P39/P38-1</f>
        <v>7.8502144954104569E-3</v>
      </c>
    </row>
    <row r="40" spans="11:20" ht="18" x14ac:dyDescent="0.2">
      <c r="K40" s="48">
        <f t="shared" si="0"/>
        <v>31</v>
      </c>
      <c r="L40" s="49">
        <f>L39*(1+$D$22)</f>
        <v>76.143537750303636</v>
      </c>
      <c r="M40" s="49">
        <f>L40/(1+D$21)^K40</f>
        <v>3.9669781742752463</v>
      </c>
      <c r="O40" s="48">
        <v>31</v>
      </c>
      <c r="P40" s="49">
        <f>P39*(1+D$22*S39)</f>
        <v>4.5762847956986024</v>
      </c>
      <c r="Q40" s="49">
        <f>P40/(1+D$21)^O40</f>
        <v>0.2384184192141981</v>
      </c>
      <c r="S40" s="48">
        <f>D$23^(O40-1)</f>
        <v>4.2391158275216265E-2</v>
      </c>
      <c r="T40" s="49">
        <f>P40/P39-1</f>
        <v>7.065193045869389E-3</v>
      </c>
    </row>
    <row r="41" spans="11:20" ht="18" x14ac:dyDescent="0.2">
      <c r="K41" s="48">
        <f t="shared" si="0"/>
        <v>32</v>
      </c>
      <c r="L41" s="49">
        <f>L40*(1+$D$22)</f>
        <v>87.565068412849172</v>
      </c>
      <c r="M41" s="49">
        <f>L41/(1+D$21)^K41</f>
        <v>4.1472953640150294</v>
      </c>
      <c r="O41" s="48">
        <v>32</v>
      </c>
      <c r="P41" s="49">
        <f>P40*(1+D$22*S40)</f>
        <v>4.6053838976616408</v>
      </c>
      <c r="Q41" s="49">
        <f>P41/(1+D$21)^O41</f>
        <v>0.21812222195990313</v>
      </c>
      <c r="S41" s="48">
        <f>D$23^(O41-1)</f>
        <v>3.8152042447694635E-2</v>
      </c>
      <c r="T41" s="49">
        <f>P41/P40-1</f>
        <v>6.3586737412824057E-3</v>
      </c>
    </row>
    <row r="42" spans="11:20" ht="18" x14ac:dyDescent="0.2">
      <c r="K42" s="48">
        <f t="shared" si="0"/>
        <v>33</v>
      </c>
      <c r="L42" s="49">
        <f>L41*(1+$D$22)</f>
        <v>100.69982867477654</v>
      </c>
      <c r="M42" s="49">
        <f>L42/(1+D$21)^K42</f>
        <v>4.3358087896520754</v>
      </c>
      <c r="O42" s="48">
        <v>33</v>
      </c>
      <c r="P42" s="49">
        <f>P41*(1+D$22*S41)</f>
        <v>4.6317396179543682</v>
      </c>
      <c r="Q42" s="49">
        <f>P42/(1+D$21)^O42</f>
        <v>0.19942772109141188</v>
      </c>
      <c r="S42" s="48">
        <f>D$23^(O42-1)</f>
        <v>3.4336838202925178E-2</v>
      </c>
      <c r="T42" s="49">
        <f>P42/P41-1</f>
        <v>5.7228063671541651E-3</v>
      </c>
    </row>
    <row r="43" spans="11:20" ht="18" x14ac:dyDescent="0.2">
      <c r="K43" s="48">
        <f t="shared" si="0"/>
        <v>34</v>
      </c>
      <c r="L43" s="49">
        <f>L42*(1+$D$22)</f>
        <v>115.80480297599301</v>
      </c>
      <c r="M43" s="49">
        <f>L43/(1+D$21)^K43</f>
        <v>4.5328910073635331</v>
      </c>
      <c r="O43" s="48">
        <v>34</v>
      </c>
      <c r="P43" s="49">
        <f>P42*(1+D$22*S42)</f>
        <v>4.6555955120333348</v>
      </c>
      <c r="Q43" s="49">
        <f>P43/(1+D$21)^O43</f>
        <v>0.18223170790932358</v>
      </c>
      <c r="S43" s="48">
        <f>D$23^(O43-1)</f>
        <v>3.090315438263266E-2</v>
      </c>
      <c r="T43" s="49">
        <f>P43/P42-1</f>
        <v>5.1505257304387264E-3</v>
      </c>
    </row>
    <row r="44" spans="11:20" ht="18" x14ac:dyDescent="0.2">
      <c r="K44" s="48">
        <f t="shared" si="0"/>
        <v>35</v>
      </c>
      <c r="L44" s="49">
        <f>L43*(1+$D$22)</f>
        <v>133.17552342239196</v>
      </c>
      <c r="M44" s="49">
        <f>L44/(1+D$21)^K44</f>
        <v>4.7389315076982381</v>
      </c>
      <c r="O44" s="48">
        <v>35</v>
      </c>
      <c r="P44" s="49">
        <f>P43*(1+D$22*S43)</f>
        <v>4.6771764000610538</v>
      </c>
      <c r="Q44" s="49">
        <f>P44/(1+D$21)^O44</f>
        <v>0.16643312554523951</v>
      </c>
      <c r="S44" s="48">
        <f>D$23^(O44-1)</f>
        <v>2.7812838944369395E-2</v>
      </c>
      <c r="T44" s="49">
        <f>P44/P43-1</f>
        <v>4.635473157394987E-3</v>
      </c>
    </row>
    <row r="45" spans="11:20" ht="18" x14ac:dyDescent="0.2">
      <c r="K45" s="48">
        <f t="shared" si="0"/>
        <v>36</v>
      </c>
      <c r="L45" s="49">
        <f>L44*(1+$D$22)</f>
        <v>153.15185193575076</v>
      </c>
      <c r="M45" s="49">
        <f>L45/(1+D$21)^K45</f>
        <v>4.9543374853208855</v>
      </c>
      <c r="O45" s="48">
        <v>36</v>
      </c>
      <c r="P45" s="49">
        <f>P44*(1+D$22*S44)</f>
        <v>4.6966892331504502</v>
      </c>
      <c r="Q45" s="49">
        <f>P45/(1+D$21)^O45</f>
        <v>0.15193406563873565</v>
      </c>
      <c r="S45" s="48">
        <f>D$23^(O45-1)</f>
        <v>2.5031555049932458E-2</v>
      </c>
      <c r="T45" s="49">
        <f>P45/P44-1</f>
        <v>4.1719258416554883E-3</v>
      </c>
    </row>
    <row r="46" spans="11:20" ht="18" x14ac:dyDescent="0.2">
      <c r="K46" s="48">
        <f t="shared" si="0"/>
        <v>37</v>
      </c>
      <c r="L46" s="49">
        <f>L45*(1+$D$22)</f>
        <v>176.12462972611337</v>
      </c>
      <c r="M46" s="49">
        <f>L46/(1+D$21)^K46</f>
        <v>5.179534643744562</v>
      </c>
      <c r="O46" s="48">
        <v>37</v>
      </c>
      <c r="P46" s="49">
        <f>P45*(1+D$22*S45)</f>
        <v>4.7143240484142543</v>
      </c>
      <c r="Q46" s="49">
        <f>P46/(1+D$21)^O46</f>
        <v>0.13864048866175913</v>
      </c>
      <c r="S46" s="48">
        <f>D$23^(O46-1)</f>
        <v>2.2528399544939213E-2</v>
      </c>
      <c r="T46" s="49">
        <f>P46/P45-1</f>
        <v>3.7547332574898729E-3</v>
      </c>
    </row>
    <row r="47" spans="11:20" ht="18" x14ac:dyDescent="0.2">
      <c r="K47" s="48">
        <f t="shared" si="0"/>
        <v>38</v>
      </c>
      <c r="L47" s="49">
        <f>L46*(1+$D$22)</f>
        <v>202.54332418503037</v>
      </c>
      <c r="M47" s="49">
        <f>L47/(1+D$21)^K47</f>
        <v>5.4149680366420405</v>
      </c>
      <c r="O47" s="48">
        <v>38</v>
      </c>
      <c r="P47" s="49">
        <f>P46*(1+D$22*S46)</f>
        <v>4.7302549747763027</v>
      </c>
      <c r="Q47" s="49">
        <f>P47/(1+D$21)^O47</f>
        <v>0.12646271900910067</v>
      </c>
      <c r="S47" s="48">
        <f>D$23^(O47-1)</f>
        <v>2.0275559590445295E-2</v>
      </c>
      <c r="T47" s="49">
        <f>P47/P46-1</f>
        <v>3.379259931740819E-3</v>
      </c>
    </row>
    <row r="48" spans="11:20" ht="18" x14ac:dyDescent="0.2">
      <c r="K48" s="48">
        <f t="shared" si="0"/>
        <v>39</v>
      </c>
      <c r="L48" s="49">
        <f>L47*(1+$D$22)</f>
        <v>232.9248228127849</v>
      </c>
      <c r="M48" s="49">
        <f>L48/(1+D$21)^K48</f>
        <v>5.6611029473984962</v>
      </c>
      <c r="O48" s="48">
        <v>39</v>
      </c>
      <c r="P48" s="49">
        <f>P47*(1+D$22*S47)</f>
        <v>4.744641259769165</v>
      </c>
      <c r="Q48" s="49">
        <f>P48/(1+D$21)^O48</f>
        <v>0.11531575851671499</v>
      </c>
      <c r="S48" s="48">
        <f>D$23^(O48-1)</f>
        <v>1.8248003631400764E-2</v>
      </c>
      <c r="T48" s="49">
        <f>P48/P47-1</f>
        <v>3.0413339385668703E-3</v>
      </c>
    </row>
    <row r="49" spans="11:20" ht="18" x14ac:dyDescent="0.2">
      <c r="K49" s="48">
        <f t="shared" si="0"/>
        <v>40</v>
      </c>
      <c r="L49" s="49">
        <f>L48*(1+$D$22)</f>
        <v>267.8635462347026</v>
      </c>
      <c r="M49" s="49">
        <f>L49/(1+D$21)^K49</f>
        <v>5.9184258086438817</v>
      </c>
      <c r="O49" s="48">
        <v>40</v>
      </c>
      <c r="P49" s="49">
        <f>P48*(1+D$22*S48)</f>
        <v>4.7576282944098596</v>
      </c>
      <c r="Q49" s="49">
        <f>P49/(1+D$21)^O49</f>
        <v>0.10511945533976422</v>
      </c>
      <c r="S49" s="48">
        <f>D$23^(O49-1)</f>
        <v>1.6423203268260689E-2</v>
      </c>
      <c r="T49" s="49">
        <f>P49/P48-1</f>
        <v>2.7372005447101611E-3</v>
      </c>
    </row>
    <row r="50" spans="11:20" ht="18" x14ac:dyDescent="0.2">
      <c r="K50" s="48">
        <f t="shared" si="0"/>
        <v>41</v>
      </c>
      <c r="L50" s="49">
        <f>L49*(1+$D$22)</f>
        <v>308.04307816990797</v>
      </c>
      <c r="M50" s="49">
        <f>L50/(1+D$21)^K50</f>
        <v>6.1874451635822396</v>
      </c>
      <c r="O50" s="48">
        <v>41</v>
      </c>
      <c r="P50" s="49">
        <f>P49*(1+D$22*S49)</f>
        <v>4.7693486188929475</v>
      </c>
      <c r="Q50" s="49">
        <f>P50/(1+D$21)^O50</f>
        <v>9.5798559151943879E-2</v>
      </c>
      <c r="S50" s="48">
        <f>D$23^(O50-1)</f>
        <v>1.478088294143462E-2</v>
      </c>
      <c r="T50" s="49">
        <f>P50/P49-1</f>
        <v>2.4634804902390339E-3</v>
      </c>
    </row>
    <row r="51" spans="11:20" ht="18" x14ac:dyDescent="0.2">
      <c r="K51" s="48">
        <f t="shared" si="0"/>
        <v>42</v>
      </c>
      <c r="L51" s="49">
        <f>L50*(1+$D$22)</f>
        <v>354.24953989539415</v>
      </c>
      <c r="M51" s="49">
        <f>L51/(1+D$21)^K51</f>
        <v>6.468692671017795</v>
      </c>
      <c r="O51" s="48">
        <v>42</v>
      </c>
      <c r="P51" s="49">
        <f>P50*(1+D$22*S50)</f>
        <v>4.7799228964393601</v>
      </c>
      <c r="Q51" s="49">
        <f>P51/(1+D$21)^O51</f>
        <v>8.7282688404783024E-2</v>
      </c>
      <c r="S51" s="48">
        <f>D$23^(O51-1)</f>
        <v>1.3302794647291158E-2</v>
      </c>
      <c r="T51" s="49">
        <f>P51/P50-1</f>
        <v>2.2171324412152416E-3</v>
      </c>
    </row>
    <row r="52" spans="11:20" ht="18" x14ac:dyDescent="0.2">
      <c r="K52" s="48">
        <f t="shared" si="0"/>
        <v>43</v>
      </c>
      <c r="L52" s="49">
        <f>L51*(1+$D$22)</f>
        <v>407.38697087970326</v>
      </c>
      <c r="M52" s="49">
        <f>L52/(1+D$21)^K52</f>
        <v>6.7627241560640572</v>
      </c>
      <c r="O52" s="48">
        <v>43</v>
      </c>
      <c r="P52" s="49">
        <f>P51*(1+D$22*S51)</f>
        <v>4.7894608463475432</v>
      </c>
      <c r="Q52" s="49">
        <f>P52/(1+D$21)^O52</f>
        <v>7.9506230869818062E-2</v>
      </c>
      <c r="S52" s="48">
        <f>D$23^(O52-1)</f>
        <v>1.1972515182562043E-2</v>
      </c>
      <c r="T52" s="49">
        <f>P52/P51-1</f>
        <v>1.995419197093673E-3</v>
      </c>
    </row>
    <row r="53" spans="11:20" ht="18" x14ac:dyDescent="0.2">
      <c r="K53" s="48">
        <f t="shared" si="0"/>
        <v>44</v>
      </c>
      <c r="L53" s="49">
        <f>L52*(1+$D$22)</f>
        <v>468.49501651165872</v>
      </c>
      <c r="M53" s="49">
        <f>L53/(1+D$21)^K53</f>
        <v>7.0701207086124231</v>
      </c>
      <c r="O53" s="48">
        <v>44</v>
      </c>
      <c r="P53" s="49">
        <f>P52*(1+D$22*S52)</f>
        <v>4.7980621302524202</v>
      </c>
      <c r="Q53" s="49">
        <f>P53/(1+D$21)^O53</f>
        <v>7.2408194821134211E-2</v>
      </c>
      <c r="S53" s="48">
        <f>D$23^(O53-1)</f>
        <v>1.077526366430584E-2</v>
      </c>
      <c r="T53" s="49">
        <f>P53/P52-1</f>
        <v>1.7958772773842835E-3</v>
      </c>
    </row>
    <row r="54" spans="11:20" ht="18" x14ac:dyDescent="0.2">
      <c r="K54" s="48">
        <f t="shared" si="0"/>
        <v>45</v>
      </c>
      <c r="L54" s="49">
        <f>L53*(1+$D$22)</f>
        <v>538.76926898840748</v>
      </c>
      <c r="M54" s="49">
        <f>L54/(1+D$21)^K54</f>
        <v>7.3914898317311684</v>
      </c>
      <c r="O54" s="48">
        <v>45</v>
      </c>
      <c r="P54" s="49">
        <f>P53*(1+D$22*S53)</f>
        <v>4.8058171879320986</v>
      </c>
      <c r="Q54" s="49">
        <f>P54/(1+D$21)^O54</f>
        <v>6.5932024936120298E-2</v>
      </c>
      <c r="S54" s="48">
        <f>D$23^(O54-1)</f>
        <v>9.6977372978752571E-3</v>
      </c>
      <c r="T54" s="49">
        <f>P54/P53-1</f>
        <v>1.6162895496458773E-3</v>
      </c>
    </row>
    <row r="55" spans="11:20" ht="18" x14ac:dyDescent="0.2">
      <c r="K55" s="48">
        <f t="shared" si="0"/>
        <v>46</v>
      </c>
      <c r="L55" s="49">
        <f>L54*(1+$D$22)</f>
        <v>619.58465933666855</v>
      </c>
      <c r="M55" s="49">
        <f>L55/(1+D$21)^K55</f>
        <v>7.7274666422644014</v>
      </c>
      <c r="O55" s="48">
        <v>46</v>
      </c>
      <c r="P55" s="49">
        <f>P54*(1+D$22*S54)</f>
        <v>4.8128080208206256</v>
      </c>
      <c r="Q55" s="49">
        <f>P55/(1+D$21)^O55</f>
        <v>6.0025394231565825E-2</v>
      </c>
      <c r="S55" s="48">
        <f>D$23^(O55-1)</f>
        <v>8.7279635680877331E-3</v>
      </c>
      <c r="T55" s="49">
        <f>P55/P54-1</f>
        <v>1.4546605946812452E-3</v>
      </c>
    </row>
    <row r="56" spans="11:20" ht="18" x14ac:dyDescent="0.2">
      <c r="K56" s="48">
        <f t="shared" si="0"/>
        <v>47</v>
      </c>
      <c r="L56" s="49">
        <f>L55*(1+$D$22)</f>
        <v>712.52235823716876</v>
      </c>
      <c r="M56" s="49">
        <f>L56/(1+D$21)^K56</f>
        <v>8.0787151260036918</v>
      </c>
      <c r="O56" s="48">
        <v>47</v>
      </c>
      <c r="P56" s="49">
        <f>P55*(1+D$22*S55)</f>
        <v>4.8191089227805133</v>
      </c>
      <c r="Q56" s="49">
        <f>P56/(1+D$21)^O56</f>
        <v>5.4639981045152539E-2</v>
      </c>
      <c r="S56" s="48">
        <f>D$23^(O56-1)</f>
        <v>7.8551672112789576E-3</v>
      </c>
      <c r="T56" s="49">
        <f>P56/P55-1</f>
        <v>1.3091945352130541E-3</v>
      </c>
    </row>
    <row r="57" spans="11:20" ht="18" x14ac:dyDescent="0.2">
      <c r="K57" s="48">
        <f t="shared" si="0"/>
        <v>48</v>
      </c>
      <c r="L57" s="49">
        <f>L56*(1+$D$22)</f>
        <v>819.40071197274403</v>
      </c>
      <c r="M57" s="49">
        <f>L57/(1+D$21)^K57</f>
        <v>8.4459294499129491</v>
      </c>
    </row>
  </sheetData>
  <mergeCells count="12">
    <mergeCell ref="D23:D24"/>
    <mergeCell ref="S8:T8"/>
    <mergeCell ref="E23:I24"/>
    <mergeCell ref="C23:C24"/>
    <mergeCell ref="K8:M8"/>
    <mergeCell ref="O8:Q8"/>
    <mergeCell ref="E19:F19"/>
    <mergeCell ref="E20:F20"/>
    <mergeCell ref="E27:H27"/>
    <mergeCell ref="E21:F21"/>
    <mergeCell ref="E28:H28"/>
    <mergeCell ref="E29:F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8EDDF-0923-0548-A6E0-4EC492908F38}">
  <dimension ref="A1"/>
  <sheetViews>
    <sheetView showGridLines="0" workbookViewId="0">
      <selection activeCell="N44" sqref="N44"/>
    </sheetView>
  </sheetViews>
  <sheetFormatPr baseColWidth="10" defaultRowHeight="16" x14ac:dyDescent="0.2"/>
  <cols>
    <col min="1" max="16384" width="10.83203125" style="5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FC4AB-5D03-4D4F-82A0-414436966FB0}">
  <dimension ref="A1"/>
  <sheetViews>
    <sheetView showGridLines="0" workbookViewId="0">
      <selection activeCell="S56" sqref="S56"/>
    </sheetView>
  </sheetViews>
  <sheetFormatPr baseColWidth="10" defaultRowHeight="16" x14ac:dyDescent="0.2"/>
  <cols>
    <col min="1" max="16384" width="10.83203125" style="50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6B4D-86BF-B54C-8326-95CD0180B370}">
  <dimension ref="A1"/>
  <sheetViews>
    <sheetView showGridLines="0" workbookViewId="0">
      <selection activeCell="K60" sqref="K60"/>
    </sheetView>
  </sheetViews>
  <sheetFormatPr baseColWidth="10" defaultRowHeight="16" x14ac:dyDescent="0.2"/>
  <cols>
    <col min="1" max="16384" width="10.83203125" style="5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872C-E8C5-0247-9494-B9C165C5E9A0}">
  <dimension ref="A1"/>
  <sheetViews>
    <sheetView showGridLines="0" tabSelected="1" workbookViewId="0">
      <selection activeCell="X36" sqref="X36"/>
    </sheetView>
  </sheetViews>
  <sheetFormatPr baseColWidth="10" defaultRowHeight="16" x14ac:dyDescent="0.2"/>
  <cols>
    <col min="1" max="16384" width="10.83203125" style="50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Gordon Growth Model</vt:lpstr>
      <vt:lpstr>EPS Comparison - Visual</vt:lpstr>
      <vt:lpstr>Growth Persistence Decay </vt:lpstr>
      <vt:lpstr>PV VS EPS</vt:lpstr>
      <vt:lpstr>Growth Decay From Persistence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Alamin Mohammed</dc:creator>
  <cp:lastModifiedBy>Alamin Mohammed</cp:lastModifiedBy>
  <dcterms:created xsi:type="dcterms:W3CDTF">2026-03-07T03:40:36Z</dcterms:created>
  <dcterms:modified xsi:type="dcterms:W3CDTF">2026-03-08T02:42:39Z</dcterms:modified>
</cp:coreProperties>
</file>